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2" firstSheet="5" activeTab="8"/>
  </bookViews>
  <sheets>
    <sheet name="Безопасность рафт" sheetId="1" r:id="rId1"/>
    <sheet name="Безопасность к-2" sheetId="2" r:id="rId2"/>
    <sheet name="Безопасность к-1" sheetId="3" r:id="rId3"/>
    <sheet name="Безопасность к-4" sheetId="4" r:id="rId4"/>
    <sheet name="Безопасность итог" sheetId="5" r:id="rId5"/>
    <sheet name="Короткая рафт" sheetId="6" r:id="rId6"/>
    <sheet name="Короткая к-2" sheetId="7" r:id="rId7"/>
    <sheet name="Короткая К-1" sheetId="8" r:id="rId8"/>
    <sheet name="Короткая к-4" sheetId="9" r:id="rId9"/>
    <sheet name="Короткая итог" sheetId="10" r:id="rId10"/>
    <sheet name="Короткая рафт ранг" sheetId="11" r:id="rId11"/>
    <sheet name="Короткая к-2 ранг" sheetId="12" r:id="rId12"/>
    <sheet name="Короткая к-1 ранг" sheetId="13" r:id="rId13"/>
    <sheet name="Длинная рафт" sheetId="14" r:id="rId14"/>
    <sheet name="Длинная к-2" sheetId="15" r:id="rId15"/>
    <sheet name="Длинная к-1" sheetId="16" r:id="rId16"/>
    <sheet name="Длинная итог" sheetId="17" r:id="rId17"/>
    <sheet name="Длинная ранг" sheetId="18" r:id="rId18"/>
    <sheet name="Рафт итог" sheetId="19" r:id="rId19"/>
    <sheet name="к-2 итог" sheetId="20" r:id="rId20"/>
    <sheet name="к-1 итог" sheetId="21" r:id="rId21"/>
    <sheet name="Итог" sheetId="22" r:id="rId22"/>
  </sheets>
  <externalReferences>
    <externalReference r:id="rId25"/>
  </externalReferences>
  <definedNames/>
  <calcPr fullCalcOnLoad="1"/>
</workbook>
</file>

<file path=xl/sharedStrings.xml><?xml version="1.0" encoding="utf-8"?>
<sst xmlns="http://schemas.openxmlformats.org/spreadsheetml/2006/main" count="1037" uniqueCount="204">
  <si>
    <t>II</t>
  </si>
  <si>
    <t>ФИО участника</t>
  </si>
  <si>
    <t>время</t>
  </si>
  <si>
    <t>старта</t>
  </si>
  <si>
    <t>финиша</t>
  </si>
  <si>
    <t>на дистанции</t>
  </si>
  <si>
    <t>спортивный разряд</t>
  </si>
  <si>
    <t>оценка разряда</t>
  </si>
  <si>
    <t>I</t>
  </si>
  <si>
    <t>III</t>
  </si>
  <si>
    <t>сумма баллов команды</t>
  </si>
  <si>
    <t>сумма мест</t>
  </si>
  <si>
    <t>Ранг дистанции</t>
  </si>
  <si>
    <t>КМС</t>
  </si>
  <si>
    <t>МС</t>
  </si>
  <si>
    <t>занятые места на дистанциях</t>
  </si>
  <si>
    <t>попытка</t>
  </si>
  <si>
    <t>сумма баллов экипажа</t>
  </si>
  <si>
    <t>К-2</t>
  </si>
  <si>
    <t>К-1</t>
  </si>
  <si>
    <t>Рафт</t>
  </si>
  <si>
    <t>длинная</t>
  </si>
  <si>
    <t>короткая</t>
  </si>
  <si>
    <t>безопасности</t>
  </si>
  <si>
    <t>Брюханов Денис</t>
  </si>
  <si>
    <t>Зенченко Сергей</t>
  </si>
  <si>
    <t>Гринькив Алексей</t>
  </si>
  <si>
    <t>Клетнев Алексей</t>
  </si>
  <si>
    <t>Пестов Николай</t>
  </si>
  <si>
    <t>Горин Акрам</t>
  </si>
  <si>
    <t>Командные места</t>
  </si>
  <si>
    <t>Сводный протокол соревнований</t>
  </si>
  <si>
    <t>выполненный разряд</t>
  </si>
  <si>
    <t>Туристско-спортивный Союз России</t>
  </si>
  <si>
    <t>Ак-Тур</t>
  </si>
  <si>
    <t>суммарное время</t>
  </si>
  <si>
    <t>в/з</t>
  </si>
  <si>
    <t>Место</t>
  </si>
  <si>
    <t>Название команды</t>
  </si>
  <si>
    <t>номер экипажа</t>
  </si>
  <si>
    <t>Алтайская Федерация Спортивного Туризма</t>
  </si>
  <si>
    <t>Чемпионат России по спортивному туризму (многоборье на средствах сплава) памяти М.Ю. Колчевникова</t>
  </si>
  <si>
    <t>Протокол результатов на дистанции по безопасности судов класса рафт</t>
  </si>
  <si>
    <t>Класс 5</t>
  </si>
  <si>
    <t>Ранг дистанции - не определяется</t>
  </si>
  <si>
    <t>р.Чуя, Горный Алтай</t>
  </si>
  <si>
    <t>Главный судья       ______________ А.М. Мосейко</t>
  </si>
  <si>
    <t>Главный секретарь ______________ О.В. Щербинина</t>
  </si>
  <si>
    <t>Протокол результатов на дистанции по безопасности судов класса К-2</t>
  </si>
  <si>
    <t>Г-Алт. Гос. Унив 2</t>
  </si>
  <si>
    <t>Сборная 1(Югра, Красноярск)</t>
  </si>
  <si>
    <t>Сборная 2(Барнаул, Г-Алтайск)</t>
  </si>
  <si>
    <t>Сборная 3(Томск, Красноярск)</t>
  </si>
  <si>
    <t>Протокол результатов на дистанции по безопасности судов класса К-1</t>
  </si>
  <si>
    <t>Итоговый протокол результатов на дистанции по безопасности</t>
  </si>
  <si>
    <t>Протокол результатов на тактико-технической (длинной) дистанции судов класса рафт</t>
  </si>
  <si>
    <t>8 мая 2006 года</t>
  </si>
  <si>
    <t>6 мая 2006 года</t>
  </si>
  <si>
    <t>Ранг дистанции - 701</t>
  </si>
  <si>
    <t>Югра</t>
  </si>
  <si>
    <t>Протокол результатов на тактико-технической (длинной) дистанции судов класса К-2</t>
  </si>
  <si>
    <t>Протокол результатов на тактико-технической (длинной) дистанции судов класса К-1</t>
  </si>
  <si>
    <t>Итоговый протокол результатов на тактико-технической (длинной) дистанции</t>
  </si>
  <si>
    <t>80,78,12</t>
  </si>
  <si>
    <t>превышение,%</t>
  </si>
  <si>
    <t>Определение ранга соревнований на тактико-технической (длинной) дистанции</t>
  </si>
  <si>
    <t>Приложение к протоколу результатов</t>
  </si>
  <si>
    <t>Г-Алтайский Гос. Унив 1</t>
  </si>
  <si>
    <t>Долгов Александрп</t>
  </si>
  <si>
    <t>Майманов Макар</t>
  </si>
  <si>
    <t>Козлов Александр</t>
  </si>
  <si>
    <t>Алпатов Артем</t>
  </si>
  <si>
    <t>Шмальц Константин</t>
  </si>
  <si>
    <t>Калугин Сергей</t>
  </si>
  <si>
    <t>Елеков Адар</t>
  </si>
  <si>
    <t>Чичканов Аржан</t>
  </si>
  <si>
    <t>Кочин Виталий</t>
  </si>
  <si>
    <t>Алтай-Рафт</t>
  </si>
  <si>
    <t>Меновщиков Леонид</t>
  </si>
  <si>
    <t>Нечаев Сергей</t>
  </si>
  <si>
    <t>Майманов антон</t>
  </si>
  <si>
    <t>Шипулин Константин</t>
  </si>
  <si>
    <t>Акчин Дмитрий</t>
  </si>
  <si>
    <t>Калинин Михаил</t>
  </si>
  <si>
    <t>Шителя Антон</t>
  </si>
  <si>
    <t>Ильясов Дмитрий</t>
  </si>
  <si>
    <t>Ермаков Николай</t>
  </si>
  <si>
    <t>Г-Алтайский Гос. Унив 2</t>
  </si>
  <si>
    <t>Смирнягин Павел</t>
  </si>
  <si>
    <t>Шмаков Алексей</t>
  </si>
  <si>
    <t>Нохрин Костя</t>
  </si>
  <si>
    <t>Яськов Евгений</t>
  </si>
  <si>
    <t>Меткочеков Александр</t>
  </si>
  <si>
    <t>Казанцев Алексей</t>
  </si>
  <si>
    <t>Куспаков Денис</t>
  </si>
  <si>
    <t>Софронов Андрей</t>
  </si>
  <si>
    <t>Шадрин Андрей</t>
  </si>
  <si>
    <t>Рафт-Премьер</t>
  </si>
  <si>
    <t>Дудник Андрей</t>
  </si>
  <si>
    <t>Биточкин Анатолий</t>
  </si>
  <si>
    <t>Плотников Михаил</t>
  </si>
  <si>
    <t>Гончаров Алексей</t>
  </si>
  <si>
    <t>Ходеев Андрей</t>
  </si>
  <si>
    <t>Романов Алексей</t>
  </si>
  <si>
    <t>Биточкин Иван</t>
  </si>
  <si>
    <t>Щеглов Александр</t>
  </si>
  <si>
    <t>Зеленкин Константин</t>
  </si>
  <si>
    <t>Красноярск</t>
  </si>
  <si>
    <t>Кожанов Юрий</t>
  </si>
  <si>
    <t>Соколов Александр</t>
  </si>
  <si>
    <t>Левочкин Алексей</t>
  </si>
  <si>
    <t>Сакович Виталий</t>
  </si>
  <si>
    <t>Кривенко Александр</t>
  </si>
  <si>
    <t>БР</t>
  </si>
  <si>
    <t>Озерных Алексей</t>
  </si>
  <si>
    <t>Скоробогатов Александр</t>
  </si>
  <si>
    <t>Ноздрин Артем</t>
  </si>
  <si>
    <t>Старченко Николай</t>
  </si>
  <si>
    <t>Груздев Сергей</t>
  </si>
  <si>
    <t>Галияхметов Радик</t>
  </si>
  <si>
    <t>Живодров Стас</t>
  </si>
  <si>
    <t>сумма времени</t>
  </si>
  <si>
    <t>ворота</t>
  </si>
  <si>
    <t>безоп</t>
  </si>
  <si>
    <t>зона посадки</t>
  </si>
  <si>
    <t>сумма штрафных баллов</t>
  </si>
  <si>
    <t>штрафное время</t>
  </si>
  <si>
    <t>результат</t>
  </si>
  <si>
    <t>трасса</t>
  </si>
  <si>
    <t>Томск-Одиссей 1</t>
  </si>
  <si>
    <t>Томск-Одиссей 2</t>
  </si>
  <si>
    <t>Горно-Алтайск Ветераны</t>
  </si>
  <si>
    <t>"Дервиш"-ДЮСШ №28</t>
  </si>
  <si>
    <t>Белуха</t>
  </si>
  <si>
    <t>Красноярск 6</t>
  </si>
  <si>
    <t>Красноярск 3</t>
  </si>
  <si>
    <t>КазКат1</t>
  </si>
  <si>
    <t>Синегорье 1</t>
  </si>
  <si>
    <t>Синегорье 2</t>
  </si>
  <si>
    <t>КазКат2</t>
  </si>
  <si>
    <t>Красноярск 1</t>
  </si>
  <si>
    <t>Красноярск 2</t>
  </si>
  <si>
    <t>Красноярск 4</t>
  </si>
  <si>
    <t>Красноярск 5</t>
  </si>
  <si>
    <t>штрафные баллы</t>
  </si>
  <si>
    <t>Ранг дистанции - 747</t>
  </si>
  <si>
    <t>Томск-Одиссей</t>
  </si>
  <si>
    <t>Юнтур</t>
  </si>
  <si>
    <t>Меридиан Ж</t>
  </si>
  <si>
    <t>Красноярск жен</t>
  </si>
  <si>
    <t>Касатки</t>
  </si>
  <si>
    <t>7 мая 2006 года</t>
  </si>
  <si>
    <t>Протокол результатов на технической (короткой) дистанции судов класса рафт</t>
  </si>
  <si>
    <t>Протокол результатов на технической (короткой) дистанции судов класса К-2</t>
  </si>
  <si>
    <t>Ранг дистанции - 820</t>
  </si>
  <si>
    <t>Г-Алтайск Ветераны</t>
  </si>
  <si>
    <t>КазКат 1</t>
  </si>
  <si>
    <t>КазКат 2</t>
  </si>
  <si>
    <t>Протокол результатов на технической (короткой) дистанции судов класса К-1</t>
  </si>
  <si>
    <t>Ранг дистанции - 810</t>
  </si>
  <si>
    <t>Итоговый протокол результатов на технической (короткой) дистанции</t>
  </si>
  <si>
    <t>81,79,22</t>
  </si>
  <si>
    <t>82,75,15</t>
  </si>
  <si>
    <t>Лазарев Тарас</t>
  </si>
  <si>
    <t>Князев Алексей</t>
  </si>
  <si>
    <t>Грызлов Павел</t>
  </si>
  <si>
    <t>Носков Алексей</t>
  </si>
  <si>
    <t>Антоненко Александр</t>
  </si>
  <si>
    <t>Андреев Андрей</t>
  </si>
  <si>
    <t>Громцов Валерий</t>
  </si>
  <si>
    <t>Пшеничников Виктор</t>
  </si>
  <si>
    <t>Мелихов Станислав</t>
  </si>
  <si>
    <t>Широков Алексей</t>
  </si>
  <si>
    <t>Гейвас Сергей</t>
  </si>
  <si>
    <t>Дягилев Алексей</t>
  </si>
  <si>
    <t>Широков Владимир</t>
  </si>
  <si>
    <t>Торопов Алексей</t>
  </si>
  <si>
    <t>Гусев Игорь</t>
  </si>
  <si>
    <t>Зырянов Владислав</t>
  </si>
  <si>
    <t>Гребенников Константин</t>
  </si>
  <si>
    <t>Михайленко Алексей</t>
  </si>
  <si>
    <t>Галиахметов Руслан</t>
  </si>
  <si>
    <t>Определение ранга соревнований на технической (короткой) дистанции судов класса рафт</t>
  </si>
  <si>
    <t>Определение ранга соревнований на технической (короткой) дистанции судов класса К-2</t>
  </si>
  <si>
    <t>Г-Алтайск. Гос. Университет 1</t>
  </si>
  <si>
    <t>Г-Алтайск. Гос. Университет 2</t>
  </si>
  <si>
    <t>Хабирьянов Айрат</t>
  </si>
  <si>
    <t>Шишкин Юрий</t>
  </si>
  <si>
    <t>Определение ранга соревнований на технической (короткой) дистанции судов                      класса К-1</t>
  </si>
  <si>
    <t>Красноярский край</t>
  </si>
  <si>
    <t>Сводный протокол соревнований судов класса рафт</t>
  </si>
  <si>
    <t>Сводный протокол соревнований судов класса К-2</t>
  </si>
  <si>
    <t>Меридиан М</t>
  </si>
  <si>
    <t>Сводный протокол соревнований судов класса К-1</t>
  </si>
  <si>
    <t>Г-Алтайский Унив 1</t>
  </si>
  <si>
    <t>Г-Алтайский Унив 2</t>
  </si>
  <si>
    <t>Г-Алтайск Ветераны (кат-4)</t>
  </si>
  <si>
    <t>Алтай-рафт</t>
  </si>
  <si>
    <t>н/с</t>
  </si>
  <si>
    <t>Сборная-1(Югра,Красноярск)</t>
  </si>
  <si>
    <t>Сборная-2(Барнаул,Г.Алтайск)</t>
  </si>
  <si>
    <t>Сборная-3(Томск,Красноярск)</t>
  </si>
  <si>
    <t>Протокол результатов на дистанции по безопасности судов класса К-4</t>
  </si>
  <si>
    <t>Протокол результатов на технической (короткой) дистанции судов класса К-4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</si>
</sst>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 ;[Red]\-0\ "/>
    <numFmt numFmtId="173" formatCode="0.0%"/>
    <numFmt numFmtId="174" formatCode="0.00_ ;[Red]\-0.00\ "/>
    <numFmt numFmtId="175" formatCode="0.00;[Red]0.00"/>
    <numFmt numFmtId="176" formatCode="0;[Red]0"/>
    <numFmt numFmtId="177" formatCode="[$-F400]h:mm:ss\ AM/PM"/>
  </numFmts>
  <fonts count="17">
    <font>
      <sz val="10"/>
      <name val="Arial"/>
      <family val="0"/>
    </font>
    <font>
      <u val="single"/>
      <sz val="16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b/>
      <sz val="12"/>
      <name val="Times New Roman Cyr"/>
      <family val="1"/>
    </font>
    <font>
      <b/>
      <i/>
      <sz val="14"/>
      <name val="Times New Roman Cyr"/>
      <family val="1"/>
    </font>
    <font>
      <sz val="14"/>
      <name val="Arial"/>
      <family val="0"/>
    </font>
    <font>
      <b/>
      <sz val="13"/>
      <name val="Times New Roman Cyr"/>
      <family val="1"/>
    </font>
    <font>
      <b/>
      <sz val="13"/>
      <name val="Arial"/>
      <family val="0"/>
    </font>
    <font>
      <sz val="12"/>
      <name val="Times New Roman"/>
      <family val="1"/>
    </font>
    <font>
      <sz val="10"/>
      <name val="Times New Roman Cyr"/>
      <family val="1"/>
    </font>
    <font>
      <sz val="10"/>
      <color indexed="12"/>
      <name val="Arial Cyr"/>
      <family val="0"/>
    </font>
    <font>
      <b/>
      <sz val="10"/>
      <name val="Arial"/>
      <family val="0"/>
    </font>
    <font>
      <b/>
      <sz val="10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indent="11"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11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0" fillId="0" borderId="2" xfId="0" applyBorder="1" applyAlignment="1">
      <alignment/>
    </xf>
    <xf numFmtId="177" fontId="0" fillId="0" borderId="0" xfId="0" applyNumberFormat="1" applyAlignment="1">
      <alignment/>
    </xf>
    <xf numFmtId="177" fontId="2" fillId="0" borderId="1" xfId="0" applyNumberFormat="1" applyFont="1" applyBorder="1" applyAlignment="1">
      <alignment horizontal="center" vertical="center"/>
    </xf>
    <xf numFmtId="177" fontId="2" fillId="0" borderId="8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177" fontId="2" fillId="0" borderId="3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2" fillId="0" borderId="7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9" fillId="0" borderId="1" xfId="0" applyFont="1" applyBorder="1" applyAlignment="1">
      <alignment horizontal="center"/>
    </xf>
    <xf numFmtId="1" fontId="0" fillId="0" borderId="2" xfId="0" applyNumberFormat="1" applyBorder="1" applyAlignment="1">
      <alignment/>
    </xf>
    <xf numFmtId="0" fontId="9" fillId="0" borderId="2" xfId="0" applyFont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2" fontId="12" fillId="0" borderId="24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2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2" fillId="0" borderId="3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2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2" fontId="10" fillId="0" borderId="38" xfId="0" applyNumberFormat="1" applyFont="1" applyBorder="1" applyAlignment="1">
      <alignment horizontal="center" vertical="center"/>
    </xf>
    <xf numFmtId="2" fontId="0" fillId="0" borderId="39" xfId="0" applyNumberFormat="1" applyBorder="1" applyAlignment="1">
      <alignment horizontal="center" vertical="center"/>
    </xf>
    <xf numFmtId="2" fontId="0" fillId="0" borderId="40" xfId="0" applyNumberForma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4" fillId="0" borderId="4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2" fillId="0" borderId="23" xfId="0" applyFont="1" applyBorder="1" applyAlignment="1">
      <alignment/>
    </xf>
    <xf numFmtId="0" fontId="0" fillId="0" borderId="27" xfId="0" applyBorder="1" applyAlignment="1">
      <alignment/>
    </xf>
    <xf numFmtId="0" fontId="0" fillId="0" borderId="42" xfId="0" applyBorder="1" applyAlignment="1">
      <alignment/>
    </xf>
    <xf numFmtId="0" fontId="0" fillId="0" borderId="40" xfId="0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2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2" fontId="9" fillId="0" borderId="38" xfId="0" applyNumberFormat="1" applyFont="1" applyBorder="1" applyAlignment="1">
      <alignment horizontal="center" vertical="center"/>
    </xf>
    <xf numFmtId="2" fontId="9" fillId="0" borderId="39" xfId="0" applyNumberFormat="1" applyFont="1" applyBorder="1" applyAlignment="1">
      <alignment horizontal="center" vertical="center"/>
    </xf>
    <xf numFmtId="2" fontId="9" fillId="0" borderId="40" xfId="0" applyNumberFormat="1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63;&#1091;&#1103;-&#1088;&#1072;&#1083;&#1083;&#1080;061\&#1056;&#1072;&#1092;&#1090;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"/>
      <sheetName val="рангдл1"/>
      <sheetName val="старт"/>
      <sheetName val="слалом1"/>
      <sheetName val="сл1"/>
      <sheetName val="слалом2"/>
      <sheetName val="сл2"/>
      <sheetName val="слалом"/>
      <sheetName val="сли"/>
      <sheetName val="без1"/>
      <sheetName val="безк1"/>
      <sheetName val="б1"/>
      <sheetName val="без2"/>
      <sheetName val="безк2"/>
      <sheetName val="б2"/>
      <sheetName val="без"/>
      <sheetName val="бези"/>
      <sheetName val="безком"/>
      <sheetName val="безкоми"/>
      <sheetName val="рангбез"/>
      <sheetName val="рангсл"/>
      <sheetName val="разсл"/>
      <sheetName val="разсли"/>
      <sheetName val="стфндл"/>
      <sheetName val="гонка"/>
      <sheetName val="гонкаи"/>
      <sheetName val="рангдл"/>
      <sheetName val="раздли"/>
      <sheetName val="итог"/>
      <sheetName val="итог1"/>
      <sheetName val="примеч"/>
      <sheetName val="комобщ"/>
    </sheetNames>
    <sheetDataSet>
      <sheetData sheetId="3">
        <row r="22">
          <cell r="B22" t="str">
            <v>Меридиан М</v>
          </cell>
          <cell r="C22">
            <v>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43"/>
  <sheetViews>
    <sheetView view="pageBreakPreview" zoomScale="75" zoomScaleSheetLayoutView="75" workbookViewId="0" topLeftCell="A17">
      <selection activeCell="A39" sqref="A39:A40"/>
    </sheetView>
  </sheetViews>
  <sheetFormatPr defaultColWidth="9.140625" defaultRowHeight="12.75"/>
  <cols>
    <col min="1" max="1" width="7.57421875" style="0" customWidth="1"/>
    <col min="2" max="2" width="33.00390625" style="0" customWidth="1"/>
    <col min="3" max="3" width="9.8515625" style="0" customWidth="1"/>
    <col min="4" max="4" width="7.28125" style="0" customWidth="1"/>
    <col min="5" max="5" width="15.57421875" style="0" customWidth="1"/>
    <col min="6" max="6" width="14.140625" style="0" customWidth="1"/>
    <col min="7" max="7" width="15.421875" style="0" customWidth="1"/>
    <col min="8" max="8" width="5.57421875" style="0" customWidth="1"/>
    <col min="9" max="9" width="4.7109375" style="0" customWidth="1"/>
    <col min="10" max="10" width="6.7109375" style="0" customWidth="1"/>
    <col min="11" max="11" width="9.00390625" style="0" customWidth="1"/>
    <col min="12" max="12" width="4.57421875" style="0" customWidth="1"/>
    <col min="13" max="13" width="4.8515625" style="0" customWidth="1"/>
    <col min="14" max="14" width="6.8515625" style="0" customWidth="1"/>
    <col min="15" max="15" width="12.57421875" style="0" customWidth="1"/>
    <col min="16" max="16" width="11.421875" style="0" customWidth="1"/>
    <col min="17" max="17" width="11.140625" style="0" customWidth="1"/>
    <col min="18" max="18" width="12.57421875" style="0" customWidth="1"/>
    <col min="19" max="19" width="4.57421875" style="0" customWidth="1"/>
    <col min="20" max="20" width="4.28125" style="0" customWidth="1"/>
    <col min="21" max="21" width="6.140625" style="0" customWidth="1"/>
    <col min="22" max="22" width="7.8515625" style="0" customWidth="1"/>
    <col min="23" max="23" width="10.57421875" style="0" customWidth="1"/>
    <col min="24" max="24" width="11.140625" style="0" customWidth="1"/>
    <col min="25" max="25" width="11.8515625" style="0" customWidth="1"/>
  </cols>
  <sheetData>
    <row r="2" spans="1:21" ht="24" customHeight="1">
      <c r="A2" s="141" t="s">
        <v>33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3"/>
      <c r="P2" s="143"/>
      <c r="Q2" s="143"/>
      <c r="R2" s="143"/>
      <c r="S2" s="1"/>
      <c r="T2" s="1"/>
      <c r="U2" s="1"/>
    </row>
    <row r="3" spans="1:18" ht="18.75">
      <c r="A3" s="144" t="s">
        <v>40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5"/>
      <c r="P3" s="145"/>
      <c r="Q3" s="145"/>
      <c r="R3" s="145"/>
    </row>
    <row r="4" spans="1:18" ht="16.5">
      <c r="A4" s="146" t="s">
        <v>41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5"/>
      <c r="P4" s="145"/>
      <c r="Q4" s="145"/>
      <c r="R4" s="145"/>
    </row>
    <row r="5" spans="1:18" ht="18.75">
      <c r="A5" s="144" t="s">
        <v>42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5"/>
      <c r="P5" s="145"/>
      <c r="Q5" s="145"/>
      <c r="R5" s="145"/>
    </row>
    <row r="6" spans="1:14" ht="20.25">
      <c r="A6" s="7" t="s">
        <v>43</v>
      </c>
      <c r="B6" s="7"/>
      <c r="C6" s="7"/>
      <c r="D6" s="7"/>
      <c r="E6" s="6"/>
      <c r="F6" s="7"/>
      <c r="G6" s="5"/>
      <c r="H6" s="5"/>
      <c r="I6" s="5"/>
      <c r="J6" s="5"/>
      <c r="K6" s="5"/>
      <c r="L6" s="5"/>
      <c r="M6" s="5"/>
      <c r="N6" s="7" t="s">
        <v>57</v>
      </c>
    </row>
    <row r="7" spans="1:14" ht="18.75">
      <c r="A7" s="7" t="s">
        <v>44</v>
      </c>
      <c r="B7" s="7"/>
      <c r="C7" s="7"/>
      <c r="D7" s="7"/>
      <c r="E7" s="8"/>
      <c r="F7" s="8"/>
      <c r="G7" s="4"/>
      <c r="H7" s="4"/>
      <c r="I7" s="4"/>
      <c r="J7" s="4"/>
      <c r="K7" s="4"/>
      <c r="L7" s="4"/>
      <c r="M7" s="4"/>
      <c r="N7" s="7" t="s">
        <v>45</v>
      </c>
    </row>
    <row r="8" spans="1:6" ht="18.75">
      <c r="A8" s="9"/>
      <c r="B8" s="9"/>
      <c r="C8" s="9"/>
      <c r="D8" s="9"/>
      <c r="E8" s="9"/>
      <c r="F8" s="9"/>
    </row>
    <row r="9" spans="1:18" ht="15.75">
      <c r="A9" s="135" t="s">
        <v>37</v>
      </c>
      <c r="B9" s="162" t="s">
        <v>38</v>
      </c>
      <c r="C9" s="151" t="s">
        <v>39</v>
      </c>
      <c r="D9" s="151" t="s">
        <v>128</v>
      </c>
      <c r="E9" s="159" t="s">
        <v>2</v>
      </c>
      <c r="F9" s="160"/>
      <c r="G9" s="161"/>
      <c r="H9" s="154" t="s">
        <v>122</v>
      </c>
      <c r="I9" s="155"/>
      <c r="J9" s="155"/>
      <c r="K9" s="155"/>
      <c r="L9" s="155"/>
      <c r="M9" s="155"/>
      <c r="N9" s="156"/>
      <c r="O9" s="157" t="s">
        <v>125</v>
      </c>
      <c r="P9" s="151" t="s">
        <v>126</v>
      </c>
      <c r="Q9" s="151" t="s">
        <v>127</v>
      </c>
      <c r="R9" s="151" t="s">
        <v>35</v>
      </c>
    </row>
    <row r="10" spans="1:18" ht="47.25">
      <c r="A10" s="136"/>
      <c r="B10" s="134"/>
      <c r="C10" s="152"/>
      <c r="D10" s="152"/>
      <c r="E10" s="76" t="s">
        <v>3</v>
      </c>
      <c r="F10" s="82" t="s">
        <v>4</v>
      </c>
      <c r="G10" s="76" t="s">
        <v>5</v>
      </c>
      <c r="H10" s="78">
        <v>1</v>
      </c>
      <c r="I10" s="79">
        <v>2</v>
      </c>
      <c r="J10" s="79" t="s">
        <v>123</v>
      </c>
      <c r="K10" s="79" t="s">
        <v>124</v>
      </c>
      <c r="L10" s="79">
        <v>3</v>
      </c>
      <c r="M10" s="79">
        <v>4</v>
      </c>
      <c r="N10" s="79" t="s">
        <v>123</v>
      </c>
      <c r="O10" s="158"/>
      <c r="P10" s="153"/>
      <c r="Q10" s="153"/>
      <c r="R10" s="152"/>
    </row>
    <row r="11" spans="1:18" ht="15.75">
      <c r="A11" s="135" t="s">
        <v>8</v>
      </c>
      <c r="B11" s="137" t="s">
        <v>77</v>
      </c>
      <c r="C11" s="139">
        <v>14</v>
      </c>
      <c r="D11" s="30">
        <v>1</v>
      </c>
      <c r="E11" s="44">
        <v>0.034722222222222224</v>
      </c>
      <c r="F11" s="49">
        <v>0.03699074074074074</v>
      </c>
      <c r="G11" s="49">
        <f>F11-E11</f>
        <v>0.002268518518518517</v>
      </c>
      <c r="H11" s="72">
        <v>0</v>
      </c>
      <c r="I11" s="72">
        <v>0</v>
      </c>
      <c r="J11" s="72">
        <v>0</v>
      </c>
      <c r="K11" s="72">
        <v>0</v>
      </c>
      <c r="L11" s="72">
        <v>5</v>
      </c>
      <c r="M11" s="72">
        <v>0</v>
      </c>
      <c r="N11" s="27">
        <v>0</v>
      </c>
      <c r="O11" s="27">
        <f>H11+I11+J11+K11+L11+M11+N11</f>
        <v>5</v>
      </c>
      <c r="P11" s="49">
        <f>O11/86400</f>
        <v>5.787037037037037E-05</v>
      </c>
      <c r="Q11" s="44">
        <f>G11+P11</f>
        <v>0.0023263888888888874</v>
      </c>
      <c r="R11" s="45">
        <f>Q11+Q12</f>
        <v>0.004432870370370374</v>
      </c>
    </row>
    <row r="12" spans="1:18" ht="15.75">
      <c r="A12" s="148"/>
      <c r="B12" s="149"/>
      <c r="C12" s="150"/>
      <c r="D12" s="32">
        <v>2</v>
      </c>
      <c r="E12" s="48">
        <v>0.08125</v>
      </c>
      <c r="F12" s="51">
        <v>0.08335648148148149</v>
      </c>
      <c r="G12" s="51">
        <f aca="true" t="shared" si="0" ref="G12:G36">F12-E12</f>
        <v>0.002106481481481487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28">
        <v>0</v>
      </c>
      <c r="O12" s="28">
        <f aca="true" t="shared" si="1" ref="O12:O36">H12+I12+J12+K12+L12+M12+N12</f>
        <v>0</v>
      </c>
      <c r="P12" s="51">
        <f aca="true" t="shared" si="2" ref="P12:P36">O12/86400</f>
        <v>0</v>
      </c>
      <c r="Q12" s="48">
        <f aca="true" t="shared" si="3" ref="Q12:Q36">G12+P12</f>
        <v>0.002106481481481487</v>
      </c>
      <c r="R12" s="74"/>
    </row>
    <row r="13" spans="1:18" ht="15.75">
      <c r="A13" s="135" t="s">
        <v>0</v>
      </c>
      <c r="B13" s="137" t="s">
        <v>87</v>
      </c>
      <c r="C13" s="139">
        <v>21</v>
      </c>
      <c r="D13" s="30">
        <v>1</v>
      </c>
      <c r="E13" s="44">
        <v>0.05694444444444444</v>
      </c>
      <c r="F13" s="44">
        <v>0.05949074074074074</v>
      </c>
      <c r="G13" s="44">
        <f t="shared" si="0"/>
        <v>0.0025462962962962965</v>
      </c>
      <c r="H13" s="72">
        <v>5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f t="shared" si="1"/>
        <v>5</v>
      </c>
      <c r="P13" s="44">
        <f t="shared" si="2"/>
        <v>5.787037037037037E-05</v>
      </c>
      <c r="Q13" s="44">
        <f t="shared" si="3"/>
        <v>0.002604166666666667</v>
      </c>
      <c r="R13" s="45">
        <f>Q13+Q14</f>
        <v>0.005347222222222222</v>
      </c>
    </row>
    <row r="14" spans="1:18" ht="15.75">
      <c r="A14" s="148"/>
      <c r="B14" s="149"/>
      <c r="C14" s="150"/>
      <c r="D14" s="32">
        <v>2</v>
      </c>
      <c r="E14" s="48">
        <v>0.10833333333333334</v>
      </c>
      <c r="F14" s="48">
        <v>0.11090277777777778</v>
      </c>
      <c r="G14" s="48">
        <f t="shared" si="0"/>
        <v>0.0025694444444444436</v>
      </c>
      <c r="H14" s="73">
        <v>5</v>
      </c>
      <c r="I14" s="73">
        <v>5</v>
      </c>
      <c r="J14" s="73">
        <v>0</v>
      </c>
      <c r="K14" s="73">
        <v>0</v>
      </c>
      <c r="L14" s="73">
        <v>5</v>
      </c>
      <c r="M14" s="73">
        <v>0</v>
      </c>
      <c r="N14" s="73">
        <v>0</v>
      </c>
      <c r="O14" s="73">
        <f t="shared" si="1"/>
        <v>15</v>
      </c>
      <c r="P14" s="48">
        <f t="shared" si="2"/>
        <v>0.00017361111111111112</v>
      </c>
      <c r="Q14" s="48">
        <f t="shared" si="3"/>
        <v>0.0027430555555555546</v>
      </c>
      <c r="R14" s="48"/>
    </row>
    <row r="15" spans="1:18" ht="15.75">
      <c r="A15" s="135" t="s">
        <v>9</v>
      </c>
      <c r="B15" s="137" t="s">
        <v>189</v>
      </c>
      <c r="C15" s="139">
        <v>17</v>
      </c>
      <c r="D15" s="30">
        <v>1</v>
      </c>
      <c r="E15" s="44">
        <v>0.04722222222222222</v>
      </c>
      <c r="F15" s="44">
        <v>0.05034722222222222</v>
      </c>
      <c r="G15" s="44">
        <f t="shared" si="0"/>
        <v>0.003124999999999996</v>
      </c>
      <c r="H15" s="72">
        <v>0</v>
      </c>
      <c r="I15" s="72">
        <v>0</v>
      </c>
      <c r="J15" s="72">
        <v>0</v>
      </c>
      <c r="K15" s="72">
        <v>0</v>
      </c>
      <c r="L15" s="72">
        <v>5</v>
      </c>
      <c r="M15" s="72">
        <v>0</v>
      </c>
      <c r="N15" s="72">
        <v>0</v>
      </c>
      <c r="O15" s="72">
        <f t="shared" si="1"/>
        <v>5</v>
      </c>
      <c r="P15" s="44">
        <f t="shared" si="2"/>
        <v>5.787037037037037E-05</v>
      </c>
      <c r="Q15" s="44">
        <f t="shared" si="3"/>
        <v>0.0031828703703703663</v>
      </c>
      <c r="R15" s="45">
        <f>Q15+Q16</f>
        <v>0.00563657407407407</v>
      </c>
    </row>
    <row r="16" spans="1:18" ht="15.75">
      <c r="A16" s="148"/>
      <c r="B16" s="149"/>
      <c r="C16" s="150"/>
      <c r="D16" s="32">
        <v>2</v>
      </c>
      <c r="E16" s="48">
        <v>0.09375</v>
      </c>
      <c r="F16" s="48">
        <v>0.09614583333333333</v>
      </c>
      <c r="G16" s="48">
        <f t="shared" si="0"/>
        <v>0.002395833333333333</v>
      </c>
      <c r="H16" s="73">
        <v>0</v>
      </c>
      <c r="I16" s="73">
        <v>0</v>
      </c>
      <c r="J16" s="73">
        <v>0</v>
      </c>
      <c r="K16" s="73">
        <v>0</v>
      </c>
      <c r="L16" s="73">
        <v>5</v>
      </c>
      <c r="M16" s="73">
        <v>0</v>
      </c>
      <c r="N16" s="73">
        <v>0</v>
      </c>
      <c r="O16" s="73">
        <f t="shared" si="1"/>
        <v>5</v>
      </c>
      <c r="P16" s="48">
        <f t="shared" si="2"/>
        <v>5.787037037037037E-05</v>
      </c>
      <c r="Q16" s="48">
        <f t="shared" si="3"/>
        <v>0.0024537037037037036</v>
      </c>
      <c r="R16" s="48"/>
    </row>
    <row r="17" spans="1:18" ht="15.75">
      <c r="A17" s="135">
        <v>4</v>
      </c>
      <c r="B17" s="137" t="s">
        <v>67</v>
      </c>
      <c r="C17" s="139">
        <v>20</v>
      </c>
      <c r="D17" s="30">
        <v>1</v>
      </c>
      <c r="E17" s="44">
        <v>0.03888888888888889</v>
      </c>
      <c r="F17" s="44">
        <v>0.04125</v>
      </c>
      <c r="G17" s="44">
        <f t="shared" si="0"/>
        <v>0.0023611111111111124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f t="shared" si="1"/>
        <v>0</v>
      </c>
      <c r="P17" s="44">
        <f t="shared" si="2"/>
        <v>0</v>
      </c>
      <c r="Q17" s="44">
        <f t="shared" si="3"/>
        <v>0.0023611111111111124</v>
      </c>
      <c r="R17" s="45">
        <f>Q17+Q18</f>
        <v>0.005648148148148152</v>
      </c>
    </row>
    <row r="18" spans="1:18" ht="15.75">
      <c r="A18" s="148"/>
      <c r="B18" s="149"/>
      <c r="C18" s="150"/>
      <c r="D18" s="32">
        <v>2</v>
      </c>
      <c r="E18" s="48">
        <v>0.08472222222222221</v>
      </c>
      <c r="F18" s="48">
        <v>0.08719907407407407</v>
      </c>
      <c r="G18" s="48">
        <f t="shared" si="0"/>
        <v>0.002476851851851855</v>
      </c>
      <c r="H18" s="73">
        <v>0</v>
      </c>
      <c r="I18" s="73">
        <v>50</v>
      </c>
      <c r="J18" s="73">
        <v>20</v>
      </c>
      <c r="K18" s="73">
        <v>0</v>
      </c>
      <c r="L18" s="73">
        <v>0</v>
      </c>
      <c r="M18" s="73">
        <v>0</v>
      </c>
      <c r="N18" s="73">
        <v>0</v>
      </c>
      <c r="O18" s="73">
        <f t="shared" si="1"/>
        <v>70</v>
      </c>
      <c r="P18" s="48">
        <f t="shared" si="2"/>
        <v>0.0008101851851851852</v>
      </c>
      <c r="Q18" s="48">
        <f t="shared" si="3"/>
        <v>0.00328703703703704</v>
      </c>
      <c r="R18" s="48"/>
    </row>
    <row r="19" spans="1:18" ht="15.75">
      <c r="A19" s="135">
        <v>5</v>
      </c>
      <c r="B19" s="137" t="s">
        <v>132</v>
      </c>
      <c r="C19" s="139">
        <v>16</v>
      </c>
      <c r="D19" s="30">
        <v>1</v>
      </c>
      <c r="E19" s="44">
        <v>0.051388888888888894</v>
      </c>
      <c r="F19" s="44">
        <v>0.05439814814814815</v>
      </c>
      <c r="G19" s="44">
        <f t="shared" si="0"/>
        <v>0.003009259259259253</v>
      </c>
      <c r="H19" s="72">
        <v>0</v>
      </c>
      <c r="I19" s="72">
        <v>0</v>
      </c>
      <c r="J19" s="72">
        <v>0</v>
      </c>
      <c r="K19" s="72">
        <v>0</v>
      </c>
      <c r="L19" s="72">
        <v>5</v>
      </c>
      <c r="M19" s="72">
        <v>50</v>
      </c>
      <c r="N19" s="72">
        <v>0</v>
      </c>
      <c r="O19" s="72">
        <f t="shared" si="1"/>
        <v>55</v>
      </c>
      <c r="P19" s="44">
        <f t="shared" si="2"/>
        <v>0.0006365740740740741</v>
      </c>
      <c r="Q19" s="44">
        <f t="shared" si="3"/>
        <v>0.0036458333333333273</v>
      </c>
      <c r="R19" s="45">
        <f>Q19+Q20</f>
        <v>0.00665509259259259</v>
      </c>
    </row>
    <row r="20" spans="1:18" ht="15.75">
      <c r="A20" s="148"/>
      <c r="B20" s="149"/>
      <c r="C20" s="150"/>
      <c r="D20" s="32">
        <v>2</v>
      </c>
      <c r="E20" s="48">
        <v>0.09791666666666667</v>
      </c>
      <c r="F20" s="48">
        <v>0.10086805555555556</v>
      </c>
      <c r="G20" s="48">
        <f t="shared" si="0"/>
        <v>0.0029513888888888923</v>
      </c>
      <c r="H20" s="73">
        <v>0</v>
      </c>
      <c r="I20" s="73">
        <v>0</v>
      </c>
      <c r="J20" s="73">
        <v>0</v>
      </c>
      <c r="K20" s="73">
        <v>0</v>
      </c>
      <c r="L20" s="73">
        <v>5</v>
      </c>
      <c r="M20" s="73">
        <v>0</v>
      </c>
      <c r="N20" s="73">
        <v>0</v>
      </c>
      <c r="O20" s="73">
        <f t="shared" si="1"/>
        <v>5</v>
      </c>
      <c r="P20" s="48">
        <f t="shared" si="2"/>
        <v>5.787037037037037E-05</v>
      </c>
      <c r="Q20" s="48">
        <f t="shared" si="3"/>
        <v>0.0030092592592592627</v>
      </c>
      <c r="R20" s="48"/>
    </row>
    <row r="21" spans="1:18" ht="15.75">
      <c r="A21" s="135">
        <v>6</v>
      </c>
      <c r="B21" s="137" t="s">
        <v>97</v>
      </c>
      <c r="C21" s="139">
        <v>11</v>
      </c>
      <c r="D21" s="30">
        <v>1</v>
      </c>
      <c r="E21" s="44">
        <v>0.04305555555555556</v>
      </c>
      <c r="F21" s="44">
        <v>0.04555555555555555</v>
      </c>
      <c r="G21" s="44">
        <f t="shared" si="0"/>
        <v>0.0024999999999999883</v>
      </c>
      <c r="H21" s="72">
        <v>0</v>
      </c>
      <c r="I21" s="72">
        <v>0</v>
      </c>
      <c r="J21" s="72">
        <v>0</v>
      </c>
      <c r="K21" s="72">
        <v>0</v>
      </c>
      <c r="L21" s="72">
        <v>5</v>
      </c>
      <c r="M21" s="72">
        <v>50</v>
      </c>
      <c r="N21" s="72">
        <v>0</v>
      </c>
      <c r="O21" s="72">
        <f t="shared" si="1"/>
        <v>55</v>
      </c>
      <c r="P21" s="44">
        <f t="shared" si="2"/>
        <v>0.0006365740740740741</v>
      </c>
      <c r="Q21" s="44">
        <f t="shared" si="3"/>
        <v>0.0031365740740740625</v>
      </c>
      <c r="R21" s="45">
        <f>Q21+Q22</f>
        <v>0.00667824074074073</v>
      </c>
    </row>
    <row r="22" spans="1:18" ht="15.75">
      <c r="A22" s="148"/>
      <c r="B22" s="149"/>
      <c r="C22" s="150"/>
      <c r="D22" s="32">
        <v>2</v>
      </c>
      <c r="E22" s="48">
        <v>0.08888888888888889</v>
      </c>
      <c r="F22" s="48">
        <v>0.09173611111111112</v>
      </c>
      <c r="G22" s="48">
        <f t="shared" si="0"/>
        <v>0.002847222222222223</v>
      </c>
      <c r="H22" s="73">
        <v>0</v>
      </c>
      <c r="I22" s="73">
        <v>0</v>
      </c>
      <c r="J22" s="73">
        <v>0</v>
      </c>
      <c r="K22" s="73">
        <v>0</v>
      </c>
      <c r="L22" s="73">
        <v>5</v>
      </c>
      <c r="M22" s="73">
        <v>5</v>
      </c>
      <c r="N22" s="73">
        <v>50</v>
      </c>
      <c r="O22" s="73">
        <f t="shared" si="1"/>
        <v>60</v>
      </c>
      <c r="P22" s="48">
        <f t="shared" si="2"/>
        <v>0.0006944444444444445</v>
      </c>
      <c r="Q22" s="48">
        <f t="shared" si="3"/>
        <v>0.003541666666666668</v>
      </c>
      <c r="R22" s="48"/>
    </row>
    <row r="23" spans="1:18" ht="15.75">
      <c r="A23" s="135">
        <v>7</v>
      </c>
      <c r="B23" s="137" t="s">
        <v>133</v>
      </c>
      <c r="C23" s="139">
        <v>18</v>
      </c>
      <c r="D23" s="30">
        <v>1</v>
      </c>
      <c r="E23" s="44">
        <v>0.05625</v>
      </c>
      <c r="F23" s="44">
        <v>0.05885416666666667</v>
      </c>
      <c r="G23" s="44">
        <f t="shared" si="0"/>
        <v>0.0026041666666666713</v>
      </c>
      <c r="H23" s="72">
        <v>0</v>
      </c>
      <c r="I23" s="72">
        <v>0</v>
      </c>
      <c r="J23" s="72">
        <v>0</v>
      </c>
      <c r="K23" s="72">
        <v>0</v>
      </c>
      <c r="L23" s="72">
        <v>5</v>
      </c>
      <c r="M23" s="72">
        <v>0</v>
      </c>
      <c r="N23" s="72">
        <v>0</v>
      </c>
      <c r="O23" s="72">
        <f t="shared" si="1"/>
        <v>5</v>
      </c>
      <c r="P23" s="44">
        <f t="shared" si="2"/>
        <v>5.787037037037037E-05</v>
      </c>
      <c r="Q23" s="44">
        <f t="shared" si="3"/>
        <v>0.0026620370370370417</v>
      </c>
      <c r="R23" s="45">
        <f>Q23+Q24</f>
        <v>0.009062499999999994</v>
      </c>
    </row>
    <row r="24" spans="1:18" ht="15.75">
      <c r="A24" s="148"/>
      <c r="B24" s="149"/>
      <c r="C24" s="150"/>
      <c r="D24" s="32">
        <v>2</v>
      </c>
      <c r="E24" s="48">
        <v>0.10277777777777779</v>
      </c>
      <c r="F24" s="48">
        <v>0.10605324074074074</v>
      </c>
      <c r="G24" s="48">
        <f t="shared" si="0"/>
        <v>0.0032754629629629523</v>
      </c>
      <c r="H24" s="73">
        <v>0</v>
      </c>
      <c r="I24" s="73">
        <v>5</v>
      </c>
      <c r="J24" s="73">
        <v>5</v>
      </c>
      <c r="K24" s="73">
        <v>260</v>
      </c>
      <c r="L24" s="73">
        <v>0</v>
      </c>
      <c r="M24" s="73">
        <v>0</v>
      </c>
      <c r="N24" s="73">
        <v>0</v>
      </c>
      <c r="O24" s="73">
        <f t="shared" si="1"/>
        <v>270</v>
      </c>
      <c r="P24" s="48">
        <f t="shared" si="2"/>
        <v>0.003125</v>
      </c>
      <c r="Q24" s="48">
        <f t="shared" si="3"/>
        <v>0.006400462962962952</v>
      </c>
      <c r="R24" s="48"/>
    </row>
    <row r="25" spans="1:18" ht="15.75">
      <c r="A25" s="135">
        <v>8</v>
      </c>
      <c r="B25" s="137" t="s">
        <v>192</v>
      </c>
      <c r="C25" s="139">
        <v>24</v>
      </c>
      <c r="D25" s="30">
        <v>1</v>
      </c>
      <c r="E25" s="44">
        <v>0.13541666666666666</v>
      </c>
      <c r="F25" s="44">
        <v>0.13798611111111111</v>
      </c>
      <c r="G25" s="44">
        <f t="shared" si="0"/>
        <v>0.0025694444444444575</v>
      </c>
      <c r="H25" s="72">
        <v>0</v>
      </c>
      <c r="I25" s="72">
        <v>0</v>
      </c>
      <c r="J25" s="72">
        <v>0</v>
      </c>
      <c r="K25" s="72">
        <v>0</v>
      </c>
      <c r="L25" s="72">
        <v>5</v>
      </c>
      <c r="M25" s="72">
        <v>0</v>
      </c>
      <c r="N25" s="72">
        <v>10</v>
      </c>
      <c r="O25" s="72">
        <f t="shared" si="1"/>
        <v>15</v>
      </c>
      <c r="P25" s="44">
        <f t="shared" si="2"/>
        <v>0.00017361111111111112</v>
      </c>
      <c r="Q25" s="44">
        <f t="shared" si="3"/>
        <v>0.0027430555555555684</v>
      </c>
      <c r="R25" s="45">
        <f>Q25+Q26</f>
        <v>0.009942129629629627</v>
      </c>
    </row>
    <row r="26" spans="1:18" ht="15.75">
      <c r="A26" s="148"/>
      <c r="B26" s="149"/>
      <c r="C26" s="150"/>
      <c r="D26" s="32">
        <v>2</v>
      </c>
      <c r="E26" s="48">
        <v>0.17916666666666667</v>
      </c>
      <c r="F26" s="48">
        <v>0.1817361111111111</v>
      </c>
      <c r="G26" s="48">
        <f t="shared" si="0"/>
        <v>0.0025694444444444298</v>
      </c>
      <c r="H26" s="73">
        <v>0</v>
      </c>
      <c r="I26" s="73">
        <v>0</v>
      </c>
      <c r="J26" s="73">
        <v>0</v>
      </c>
      <c r="K26" s="73">
        <v>0</v>
      </c>
      <c r="L26" s="73">
        <v>5</v>
      </c>
      <c r="M26" s="73">
        <v>50</v>
      </c>
      <c r="N26" s="73">
        <v>345</v>
      </c>
      <c r="O26" s="73">
        <f t="shared" si="1"/>
        <v>400</v>
      </c>
      <c r="P26" s="48">
        <f t="shared" si="2"/>
        <v>0.004629629629629629</v>
      </c>
      <c r="Q26" s="48">
        <f t="shared" si="3"/>
        <v>0.007199074074074059</v>
      </c>
      <c r="R26" s="48"/>
    </row>
    <row r="27" spans="1:18" ht="15.75">
      <c r="A27" s="135">
        <v>9</v>
      </c>
      <c r="B27" s="137" t="s">
        <v>150</v>
      </c>
      <c r="C27" s="139">
        <v>26</v>
      </c>
      <c r="D27" s="30">
        <v>1</v>
      </c>
      <c r="E27" s="44">
        <v>0.13055555555555556</v>
      </c>
      <c r="F27" s="44">
        <v>0.1338310185185185</v>
      </c>
      <c r="G27" s="44">
        <f t="shared" si="0"/>
        <v>0.0032754629629629384</v>
      </c>
      <c r="H27" s="72">
        <v>5</v>
      </c>
      <c r="I27" s="72">
        <v>0</v>
      </c>
      <c r="J27" s="72">
        <v>0</v>
      </c>
      <c r="K27" s="72">
        <v>5</v>
      </c>
      <c r="L27" s="72">
        <v>20</v>
      </c>
      <c r="M27" s="72">
        <v>50</v>
      </c>
      <c r="N27" s="72">
        <v>250</v>
      </c>
      <c r="O27" s="72">
        <f t="shared" si="1"/>
        <v>330</v>
      </c>
      <c r="P27" s="44">
        <f t="shared" si="2"/>
        <v>0.0038194444444444443</v>
      </c>
      <c r="Q27" s="44">
        <f t="shared" si="3"/>
        <v>0.007094907407407383</v>
      </c>
      <c r="R27" s="45">
        <f>Q27+Q28</f>
        <v>0.011446759259259252</v>
      </c>
    </row>
    <row r="28" spans="1:18" ht="15.75">
      <c r="A28" s="148"/>
      <c r="B28" s="149"/>
      <c r="C28" s="150"/>
      <c r="D28" s="32">
        <v>2</v>
      </c>
      <c r="E28" s="48">
        <v>0.16666666666666666</v>
      </c>
      <c r="F28" s="48">
        <v>0.1700925925925926</v>
      </c>
      <c r="G28" s="48">
        <f t="shared" si="0"/>
        <v>0.0034259259259259434</v>
      </c>
      <c r="H28" s="73">
        <v>5</v>
      </c>
      <c r="I28" s="73">
        <v>0</v>
      </c>
      <c r="J28" s="73">
        <v>20</v>
      </c>
      <c r="K28" s="73">
        <v>5</v>
      </c>
      <c r="L28" s="73">
        <v>0</v>
      </c>
      <c r="M28" s="73">
        <v>50</v>
      </c>
      <c r="N28" s="73">
        <v>0</v>
      </c>
      <c r="O28" s="73">
        <f t="shared" si="1"/>
        <v>80</v>
      </c>
      <c r="P28" s="48">
        <f t="shared" si="2"/>
        <v>0.000925925925925926</v>
      </c>
      <c r="Q28" s="48">
        <f t="shared" si="3"/>
        <v>0.004351851851851869</v>
      </c>
      <c r="R28" s="48"/>
    </row>
    <row r="29" spans="1:18" ht="15.75">
      <c r="A29" s="135">
        <v>10</v>
      </c>
      <c r="B29" s="137" t="s">
        <v>147</v>
      </c>
      <c r="C29" s="139">
        <v>12</v>
      </c>
      <c r="D29" s="30">
        <v>1</v>
      </c>
      <c r="E29" s="44">
        <v>0.07361111111111111</v>
      </c>
      <c r="F29" s="44">
        <v>0.07738425925925925</v>
      </c>
      <c r="G29" s="44">
        <f t="shared" si="0"/>
        <v>0.0037731481481481366</v>
      </c>
      <c r="H29" s="72">
        <v>0</v>
      </c>
      <c r="I29" s="72">
        <v>0</v>
      </c>
      <c r="J29" s="72">
        <v>20</v>
      </c>
      <c r="K29" s="72">
        <v>0</v>
      </c>
      <c r="L29" s="72">
        <v>5</v>
      </c>
      <c r="M29" s="72">
        <v>0</v>
      </c>
      <c r="N29" s="72">
        <v>0</v>
      </c>
      <c r="O29" s="72">
        <f t="shared" si="1"/>
        <v>25</v>
      </c>
      <c r="P29" s="44">
        <f t="shared" si="2"/>
        <v>0.00028935185185185184</v>
      </c>
      <c r="Q29" s="44">
        <f t="shared" si="3"/>
        <v>0.004062499999999988</v>
      </c>
      <c r="R29" s="45">
        <f>Q29+Q30</f>
        <v>0.017974537037037008</v>
      </c>
    </row>
    <row r="30" spans="1:18" ht="15.75">
      <c r="A30" s="148"/>
      <c r="B30" s="149"/>
      <c r="C30" s="150"/>
      <c r="D30" s="32">
        <v>2</v>
      </c>
      <c r="E30" s="48">
        <v>0.11805555555555557</v>
      </c>
      <c r="F30" s="48">
        <v>0.12131944444444444</v>
      </c>
      <c r="G30" s="48">
        <f t="shared" si="0"/>
        <v>0.0032638888888888717</v>
      </c>
      <c r="H30" s="73">
        <v>0</v>
      </c>
      <c r="I30" s="73">
        <v>50</v>
      </c>
      <c r="J30" s="73">
        <v>20</v>
      </c>
      <c r="K30" s="73">
        <v>250</v>
      </c>
      <c r="L30" s="73">
        <v>50</v>
      </c>
      <c r="M30" s="73">
        <v>50</v>
      </c>
      <c r="N30" s="73">
        <v>500</v>
      </c>
      <c r="O30" s="73">
        <f t="shared" si="1"/>
        <v>920</v>
      </c>
      <c r="P30" s="48">
        <f t="shared" si="2"/>
        <v>0.010648148148148148</v>
      </c>
      <c r="Q30" s="48">
        <f t="shared" si="3"/>
        <v>0.01391203703703702</v>
      </c>
      <c r="R30" s="48"/>
    </row>
    <row r="31" spans="1:18" ht="15.75">
      <c r="A31" s="135">
        <v>11</v>
      </c>
      <c r="B31" s="137" t="s">
        <v>141</v>
      </c>
      <c r="C31" s="139">
        <v>22</v>
      </c>
      <c r="D31" s="30">
        <v>1</v>
      </c>
      <c r="E31" s="44">
        <v>0.06388888888888888</v>
      </c>
      <c r="F31" s="44">
        <v>0.06728009259259259</v>
      </c>
      <c r="G31" s="44">
        <f t="shared" si="0"/>
        <v>0.003391203703703702</v>
      </c>
      <c r="H31" s="72">
        <v>0</v>
      </c>
      <c r="I31" s="72">
        <v>0</v>
      </c>
      <c r="J31" s="72">
        <v>0</v>
      </c>
      <c r="K31" s="72">
        <v>0</v>
      </c>
      <c r="L31" s="72">
        <v>50</v>
      </c>
      <c r="M31" s="72">
        <v>50</v>
      </c>
      <c r="N31" s="72">
        <v>250</v>
      </c>
      <c r="O31" s="72">
        <f t="shared" si="1"/>
        <v>350</v>
      </c>
      <c r="P31" s="44">
        <f t="shared" si="2"/>
        <v>0.004050925925925926</v>
      </c>
      <c r="Q31" s="44">
        <f t="shared" si="3"/>
        <v>0.0074421296296296275</v>
      </c>
      <c r="R31" s="45">
        <f>Q31+Q32</f>
        <v>0.01798611111111111</v>
      </c>
    </row>
    <row r="32" spans="1:18" ht="15.75">
      <c r="A32" s="148"/>
      <c r="B32" s="149"/>
      <c r="C32" s="150"/>
      <c r="D32" s="32">
        <v>2</v>
      </c>
      <c r="E32" s="48">
        <v>0.11319444444444444</v>
      </c>
      <c r="F32" s="48">
        <v>0.1165625</v>
      </c>
      <c r="G32" s="48">
        <f t="shared" si="0"/>
        <v>0.0033680555555555547</v>
      </c>
      <c r="H32" s="73">
        <v>0</v>
      </c>
      <c r="I32" s="73">
        <v>50</v>
      </c>
      <c r="J32" s="73">
        <v>20</v>
      </c>
      <c r="K32" s="73">
        <v>250</v>
      </c>
      <c r="L32" s="73">
        <v>50</v>
      </c>
      <c r="M32" s="73">
        <v>0</v>
      </c>
      <c r="N32" s="73">
        <v>250</v>
      </c>
      <c r="O32" s="73">
        <f t="shared" si="1"/>
        <v>620</v>
      </c>
      <c r="P32" s="48">
        <f t="shared" si="2"/>
        <v>0.007175925925925926</v>
      </c>
      <c r="Q32" s="48">
        <f t="shared" si="3"/>
        <v>0.01054398148148148</v>
      </c>
      <c r="R32" s="48"/>
    </row>
    <row r="33" spans="1:18" ht="15.75">
      <c r="A33" s="135">
        <v>12</v>
      </c>
      <c r="B33" s="137" t="s">
        <v>34</v>
      </c>
      <c r="C33" s="139">
        <v>23</v>
      </c>
      <c r="D33" s="30">
        <v>1</v>
      </c>
      <c r="E33" s="44">
        <v>0.125</v>
      </c>
      <c r="F33" s="44">
        <v>0.12900462962962964</v>
      </c>
      <c r="G33" s="44">
        <f t="shared" si="0"/>
        <v>0.004004629629629636</v>
      </c>
      <c r="H33" s="72">
        <v>0</v>
      </c>
      <c r="I33" s="72">
        <v>0</v>
      </c>
      <c r="J33" s="72">
        <v>0</v>
      </c>
      <c r="K33" s="72">
        <v>250</v>
      </c>
      <c r="L33" s="72">
        <v>50</v>
      </c>
      <c r="M33" s="72">
        <v>0</v>
      </c>
      <c r="N33" s="72">
        <v>250</v>
      </c>
      <c r="O33" s="72">
        <f t="shared" si="1"/>
        <v>550</v>
      </c>
      <c r="P33" s="44">
        <f t="shared" si="2"/>
        <v>0.00636574074074074</v>
      </c>
      <c r="Q33" s="44">
        <f t="shared" si="3"/>
        <v>0.010370370370370377</v>
      </c>
      <c r="R33" s="45">
        <f>Q33+Q34</f>
        <v>0.021574074074074117</v>
      </c>
    </row>
    <row r="34" spans="1:18" ht="15.75">
      <c r="A34" s="148"/>
      <c r="B34" s="149"/>
      <c r="C34" s="150"/>
      <c r="D34" s="32">
        <v>2</v>
      </c>
      <c r="E34" s="48">
        <v>0.1708333333333333</v>
      </c>
      <c r="F34" s="48">
        <v>0.17526620370370372</v>
      </c>
      <c r="G34" s="48">
        <f t="shared" si="0"/>
        <v>0.004432870370370406</v>
      </c>
      <c r="H34" s="73">
        <v>0</v>
      </c>
      <c r="I34" s="73">
        <v>0</v>
      </c>
      <c r="J34" s="73">
        <v>25</v>
      </c>
      <c r="K34" s="73">
        <v>260</v>
      </c>
      <c r="L34" s="73">
        <v>0</v>
      </c>
      <c r="M34" s="73">
        <v>50</v>
      </c>
      <c r="N34" s="73">
        <v>250</v>
      </c>
      <c r="O34" s="73">
        <f t="shared" si="1"/>
        <v>585</v>
      </c>
      <c r="P34" s="48">
        <f t="shared" si="2"/>
        <v>0.0067708333333333336</v>
      </c>
      <c r="Q34" s="48">
        <f t="shared" si="3"/>
        <v>0.01120370370370374</v>
      </c>
      <c r="R34" s="48"/>
    </row>
    <row r="35" spans="1:18" ht="15.75">
      <c r="A35" s="135">
        <v>13</v>
      </c>
      <c r="B35" s="137" t="s">
        <v>146</v>
      </c>
      <c r="C35" s="139">
        <v>15</v>
      </c>
      <c r="D35" s="30">
        <v>1</v>
      </c>
      <c r="E35" s="44"/>
      <c r="F35" s="44"/>
      <c r="G35" s="44"/>
      <c r="H35" s="72">
        <v>0</v>
      </c>
      <c r="I35" s="72">
        <v>0</v>
      </c>
      <c r="J35" s="72">
        <v>0</v>
      </c>
      <c r="K35" s="72">
        <v>250</v>
      </c>
      <c r="L35" s="72">
        <v>50</v>
      </c>
      <c r="M35" s="72">
        <v>0</v>
      </c>
      <c r="N35" s="72">
        <v>0</v>
      </c>
      <c r="O35" s="72">
        <f t="shared" si="1"/>
        <v>300</v>
      </c>
      <c r="P35" s="44">
        <f t="shared" si="2"/>
        <v>0.003472222222222222</v>
      </c>
      <c r="Q35" s="44"/>
      <c r="R35" s="44"/>
    </row>
    <row r="36" spans="1:18" ht="15.75">
      <c r="A36" s="148"/>
      <c r="B36" s="149"/>
      <c r="C36" s="150"/>
      <c r="D36" s="32">
        <v>2</v>
      </c>
      <c r="E36" s="48">
        <v>0.16319444444444445</v>
      </c>
      <c r="F36" s="48">
        <v>0.1662847222222222</v>
      </c>
      <c r="G36" s="48">
        <f t="shared" si="0"/>
        <v>0.0030902777777777612</v>
      </c>
      <c r="H36" s="73">
        <v>0</v>
      </c>
      <c r="I36" s="73">
        <v>0</v>
      </c>
      <c r="J36" s="73">
        <v>20</v>
      </c>
      <c r="K36" s="73">
        <v>0</v>
      </c>
      <c r="L36" s="73">
        <v>5</v>
      </c>
      <c r="M36" s="73">
        <v>0</v>
      </c>
      <c r="N36" s="73">
        <v>0</v>
      </c>
      <c r="O36" s="73">
        <f t="shared" si="1"/>
        <v>25</v>
      </c>
      <c r="P36" s="48">
        <f t="shared" si="2"/>
        <v>0.00028935185185185184</v>
      </c>
      <c r="Q36" s="48">
        <f t="shared" si="3"/>
        <v>0.003379629629629613</v>
      </c>
      <c r="R36" s="48"/>
    </row>
    <row r="37" spans="1:18" ht="15.75">
      <c r="A37" s="135"/>
      <c r="B37" s="137" t="s">
        <v>149</v>
      </c>
      <c r="C37" s="139">
        <v>19</v>
      </c>
      <c r="D37" s="30">
        <v>1</v>
      </c>
      <c r="E37" s="44" t="s">
        <v>198</v>
      </c>
      <c r="F37" s="44"/>
      <c r="G37" s="44"/>
      <c r="H37" s="72"/>
      <c r="I37" s="72"/>
      <c r="J37" s="72"/>
      <c r="K37" s="72"/>
      <c r="L37" s="72"/>
      <c r="M37" s="72"/>
      <c r="N37" s="72"/>
      <c r="O37" s="72"/>
      <c r="P37" s="44"/>
      <c r="Q37" s="44"/>
      <c r="R37" s="44"/>
    </row>
    <row r="38" spans="1:18" ht="15.75">
      <c r="A38" s="148"/>
      <c r="B38" s="149"/>
      <c r="C38" s="150"/>
      <c r="D38" s="32">
        <v>2</v>
      </c>
      <c r="E38" s="48" t="s">
        <v>198</v>
      </c>
      <c r="F38" s="48"/>
      <c r="G38" s="48"/>
      <c r="H38" s="73"/>
      <c r="I38" s="73"/>
      <c r="J38" s="73"/>
      <c r="K38" s="73"/>
      <c r="L38" s="73"/>
      <c r="M38" s="73"/>
      <c r="N38" s="73"/>
      <c r="O38" s="73"/>
      <c r="P38" s="48"/>
      <c r="Q38" s="48"/>
      <c r="R38" s="48"/>
    </row>
    <row r="39" spans="1:18" ht="15.75">
      <c r="A39" s="135"/>
      <c r="B39" s="137" t="s">
        <v>148</v>
      </c>
      <c r="C39" s="139">
        <v>25</v>
      </c>
      <c r="D39" s="30">
        <v>1</v>
      </c>
      <c r="E39" s="44" t="s">
        <v>198</v>
      </c>
      <c r="F39" s="44"/>
      <c r="G39" s="44"/>
      <c r="H39" s="72"/>
      <c r="I39" s="72"/>
      <c r="J39" s="72"/>
      <c r="K39" s="72"/>
      <c r="L39" s="72"/>
      <c r="M39" s="72"/>
      <c r="N39" s="72"/>
      <c r="O39" s="72"/>
      <c r="P39" s="44"/>
      <c r="Q39" s="44"/>
      <c r="R39" s="44"/>
    </row>
    <row r="40" spans="1:18" ht="15.75">
      <c r="A40" s="136"/>
      <c r="B40" s="138"/>
      <c r="C40" s="140"/>
      <c r="D40" s="32">
        <v>2</v>
      </c>
      <c r="E40" s="48" t="s">
        <v>198</v>
      </c>
      <c r="F40" s="48"/>
      <c r="G40" s="48"/>
      <c r="H40" s="73"/>
      <c r="I40" s="73"/>
      <c r="J40" s="73"/>
      <c r="K40" s="73"/>
      <c r="L40" s="73"/>
      <c r="M40" s="73"/>
      <c r="N40" s="73"/>
      <c r="O40" s="73"/>
      <c r="P40" s="48"/>
      <c r="Q40" s="48"/>
      <c r="R40" s="48"/>
    </row>
    <row r="42" spans="2:5" ht="15.75">
      <c r="B42" s="7" t="s">
        <v>46</v>
      </c>
      <c r="C42" s="7"/>
      <c r="D42" s="7"/>
      <c r="E42" s="7"/>
    </row>
    <row r="43" spans="2:5" ht="15.75">
      <c r="B43" s="7" t="s">
        <v>47</v>
      </c>
      <c r="C43" s="7"/>
      <c r="D43" s="7"/>
      <c r="E43" s="7"/>
    </row>
  </sheetData>
  <mergeCells count="59">
    <mergeCell ref="H9:N9"/>
    <mergeCell ref="O9:O10"/>
    <mergeCell ref="E9:G9"/>
    <mergeCell ref="A9:A10"/>
    <mergeCell ref="B9:B10"/>
    <mergeCell ref="C9:C10"/>
    <mergeCell ref="R9:R10"/>
    <mergeCell ref="A13:A14"/>
    <mergeCell ref="B13:B14"/>
    <mergeCell ref="C13:C14"/>
    <mergeCell ref="P9:P10"/>
    <mergeCell ref="Q9:Q10"/>
    <mergeCell ref="D9:D10"/>
    <mergeCell ref="A11:A12"/>
    <mergeCell ref="B11:B12"/>
    <mergeCell ref="C11:C12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9:A40"/>
    <mergeCell ref="B39:B40"/>
    <mergeCell ref="C39:C40"/>
    <mergeCell ref="A2:R2"/>
    <mergeCell ref="A3:R3"/>
    <mergeCell ref="A4:R4"/>
    <mergeCell ref="A5:R5"/>
    <mergeCell ref="A35:A36"/>
    <mergeCell ref="B35:B36"/>
    <mergeCell ref="C35:C36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24"/>
  <sheetViews>
    <sheetView view="pageBreakPreview" zoomScaleSheetLayoutView="100" workbookViewId="0" topLeftCell="A7">
      <selection activeCell="B20" sqref="B20"/>
    </sheetView>
  </sheetViews>
  <sheetFormatPr defaultColWidth="9.140625" defaultRowHeight="12.75"/>
  <cols>
    <col min="1" max="1" width="7.57421875" style="0" customWidth="1"/>
    <col min="2" max="2" width="33.00390625" style="0" customWidth="1"/>
    <col min="3" max="3" width="9.8515625" style="0" customWidth="1"/>
    <col min="4" max="4" width="10.28125" style="0" customWidth="1"/>
    <col min="5" max="5" width="10.140625" style="0" customWidth="1"/>
    <col min="6" max="6" width="10.421875" style="0" customWidth="1"/>
    <col min="7" max="7" width="11.140625" style="0" customWidth="1"/>
    <col min="8" max="8" width="15.28125" style="0" customWidth="1"/>
    <col min="9" max="9" width="7.8515625" style="0" customWidth="1"/>
    <col min="10" max="10" width="4.28125" style="0" customWidth="1"/>
    <col min="11" max="11" width="5.421875" style="0" customWidth="1"/>
    <col min="12" max="12" width="4.57421875" style="0" customWidth="1"/>
    <col min="13" max="13" width="4.28125" style="0" customWidth="1"/>
    <col min="14" max="14" width="6.140625" style="0" customWidth="1"/>
    <col min="15" max="15" width="7.8515625" style="0" customWidth="1"/>
    <col min="16" max="16" width="10.57421875" style="0" customWidth="1"/>
    <col min="17" max="17" width="11.140625" style="0" customWidth="1"/>
    <col min="18" max="18" width="11.8515625" style="0" customWidth="1"/>
  </cols>
  <sheetData>
    <row r="2" spans="1:14" ht="24" customHeight="1">
      <c r="A2" s="141" t="s">
        <v>33</v>
      </c>
      <c r="B2" s="142"/>
      <c r="C2" s="142"/>
      <c r="D2" s="142"/>
      <c r="E2" s="142"/>
      <c r="F2" s="142"/>
      <c r="G2" s="142"/>
      <c r="H2" s="1"/>
      <c r="I2" s="1"/>
      <c r="J2" s="1"/>
      <c r="K2" s="1"/>
      <c r="L2" s="1"/>
      <c r="M2" s="1"/>
      <c r="N2" s="1"/>
    </row>
    <row r="3" spans="1:7" ht="18.75">
      <c r="A3" s="144" t="s">
        <v>40</v>
      </c>
      <c r="B3" s="142"/>
      <c r="C3" s="142"/>
      <c r="D3" s="142"/>
      <c r="E3" s="142"/>
      <c r="F3" s="142"/>
      <c r="G3" s="142"/>
    </row>
    <row r="4" spans="1:8" ht="36.75" customHeight="1">
      <c r="A4" s="167" t="s">
        <v>41</v>
      </c>
      <c r="B4" s="168"/>
      <c r="C4" s="168"/>
      <c r="D4" s="168"/>
      <c r="E4" s="168"/>
      <c r="F4" s="168"/>
      <c r="G4" s="168"/>
      <c r="H4" s="2"/>
    </row>
    <row r="5" spans="1:8" ht="18.75">
      <c r="A5" s="144" t="s">
        <v>160</v>
      </c>
      <c r="B5" s="143"/>
      <c r="C5" s="143"/>
      <c r="D5" s="143"/>
      <c r="E5" s="143"/>
      <c r="F5" s="143"/>
      <c r="G5" s="143"/>
      <c r="H5" s="4"/>
    </row>
    <row r="6" spans="1:7" ht="20.25">
      <c r="A6" s="7" t="s">
        <v>43</v>
      </c>
      <c r="B6" s="7"/>
      <c r="C6" s="7"/>
      <c r="D6" s="6"/>
      <c r="E6" s="7" t="s">
        <v>151</v>
      </c>
      <c r="G6" s="5"/>
    </row>
    <row r="7" spans="1:7" ht="18.75">
      <c r="A7" s="7"/>
      <c r="B7" s="7"/>
      <c r="C7" s="7"/>
      <c r="D7" s="8"/>
      <c r="E7" s="7" t="s">
        <v>45</v>
      </c>
      <c r="G7" s="4"/>
    </row>
    <row r="8" spans="1:5" ht="18.75">
      <c r="A8" s="9"/>
      <c r="B8" s="9"/>
      <c r="C8" s="9"/>
      <c r="D8" s="9"/>
      <c r="E8" s="9"/>
    </row>
    <row r="9" spans="1:7" ht="15.75">
      <c r="A9" s="163" t="s">
        <v>37</v>
      </c>
      <c r="B9" s="164" t="s">
        <v>38</v>
      </c>
      <c r="C9" s="165" t="s">
        <v>39</v>
      </c>
      <c r="D9" s="133" t="s">
        <v>30</v>
      </c>
      <c r="E9" s="121"/>
      <c r="F9" s="121"/>
      <c r="G9" s="122"/>
    </row>
    <row r="10" spans="1:7" ht="33.75" customHeight="1">
      <c r="A10" s="135"/>
      <c r="B10" s="165"/>
      <c r="C10" s="166"/>
      <c r="D10" s="84" t="s">
        <v>19</v>
      </c>
      <c r="E10" s="84" t="s">
        <v>18</v>
      </c>
      <c r="F10" s="84" t="s">
        <v>20</v>
      </c>
      <c r="G10" s="84" t="s">
        <v>11</v>
      </c>
    </row>
    <row r="11" spans="1:7" ht="15.75">
      <c r="A11" s="23" t="s">
        <v>8</v>
      </c>
      <c r="B11" s="18" t="s">
        <v>77</v>
      </c>
      <c r="C11" s="30">
        <v>14</v>
      </c>
      <c r="D11" s="10">
        <v>3</v>
      </c>
      <c r="E11" s="10">
        <v>1</v>
      </c>
      <c r="F11" s="10">
        <v>2</v>
      </c>
      <c r="G11" s="10">
        <f aca="true" t="shared" si="0" ref="G11:G20">D11+E11+F11</f>
        <v>6</v>
      </c>
    </row>
    <row r="12" spans="1:7" ht="15.75">
      <c r="A12" s="24" t="s">
        <v>0</v>
      </c>
      <c r="B12" s="19" t="s">
        <v>67</v>
      </c>
      <c r="C12" s="31">
        <v>20</v>
      </c>
      <c r="D12" s="14">
        <v>4</v>
      </c>
      <c r="E12" s="14">
        <v>2</v>
      </c>
      <c r="F12" s="14">
        <v>1</v>
      </c>
      <c r="G12" s="14">
        <f t="shared" si="0"/>
        <v>7</v>
      </c>
    </row>
    <row r="13" spans="1:7" ht="15.75">
      <c r="A13" s="24" t="s">
        <v>9</v>
      </c>
      <c r="B13" s="19" t="s">
        <v>199</v>
      </c>
      <c r="C13" s="31" t="s">
        <v>161</v>
      </c>
      <c r="D13" s="14">
        <v>1</v>
      </c>
      <c r="E13" s="14">
        <v>7</v>
      </c>
      <c r="F13" s="14">
        <v>5</v>
      </c>
      <c r="G13" s="14">
        <f t="shared" si="0"/>
        <v>13</v>
      </c>
    </row>
    <row r="14" spans="1:7" ht="15.75">
      <c r="A14" s="24">
        <v>4</v>
      </c>
      <c r="B14" s="19" t="s">
        <v>189</v>
      </c>
      <c r="C14" s="31">
        <v>17</v>
      </c>
      <c r="D14" s="14">
        <v>2</v>
      </c>
      <c r="E14" s="14">
        <v>8</v>
      </c>
      <c r="F14" s="14">
        <v>4</v>
      </c>
      <c r="G14" s="14">
        <f t="shared" si="0"/>
        <v>14</v>
      </c>
    </row>
    <row r="15" spans="1:7" ht="15.75">
      <c r="A15" s="24">
        <v>5</v>
      </c>
      <c r="B15" s="19" t="s">
        <v>97</v>
      </c>
      <c r="C15" s="31">
        <v>11</v>
      </c>
      <c r="D15" s="14">
        <v>7</v>
      </c>
      <c r="E15" s="14">
        <v>5</v>
      </c>
      <c r="F15" s="14">
        <v>3</v>
      </c>
      <c r="G15" s="14">
        <f t="shared" si="0"/>
        <v>15</v>
      </c>
    </row>
    <row r="16" spans="1:7" ht="15.75">
      <c r="A16" s="24">
        <v>6</v>
      </c>
      <c r="B16" s="19" t="s">
        <v>87</v>
      </c>
      <c r="C16" s="31">
        <v>21</v>
      </c>
      <c r="D16" s="14">
        <v>5</v>
      </c>
      <c r="E16" s="14">
        <v>3</v>
      </c>
      <c r="F16" s="14">
        <v>7</v>
      </c>
      <c r="G16" s="14">
        <f t="shared" si="0"/>
        <v>15</v>
      </c>
    </row>
    <row r="17" spans="1:7" ht="15.75">
      <c r="A17" s="24">
        <v>7</v>
      </c>
      <c r="B17" s="19" t="s">
        <v>132</v>
      </c>
      <c r="C17" s="31">
        <v>16</v>
      </c>
      <c r="D17" s="14">
        <v>6</v>
      </c>
      <c r="E17" s="14">
        <v>4</v>
      </c>
      <c r="F17" s="14">
        <v>9</v>
      </c>
      <c r="G17" s="14">
        <f t="shared" si="0"/>
        <v>19</v>
      </c>
    </row>
    <row r="18" spans="1:7" ht="15.75">
      <c r="A18" s="24">
        <v>8</v>
      </c>
      <c r="B18" s="19" t="s">
        <v>200</v>
      </c>
      <c r="C18" s="31" t="s">
        <v>63</v>
      </c>
      <c r="D18" s="14">
        <v>9</v>
      </c>
      <c r="E18" s="14">
        <v>6</v>
      </c>
      <c r="F18" s="14">
        <v>10</v>
      </c>
      <c r="G18" s="14">
        <f t="shared" si="0"/>
        <v>25</v>
      </c>
    </row>
    <row r="19" spans="1:7" ht="15.75">
      <c r="A19" s="24">
        <v>9</v>
      </c>
      <c r="B19" s="19" t="s">
        <v>133</v>
      </c>
      <c r="C19" s="31">
        <v>18</v>
      </c>
      <c r="D19" s="14">
        <v>8</v>
      </c>
      <c r="E19" s="14">
        <v>10</v>
      </c>
      <c r="F19" s="14">
        <v>8</v>
      </c>
      <c r="G19" s="14">
        <f t="shared" si="0"/>
        <v>26</v>
      </c>
    </row>
    <row r="20" spans="1:7" ht="15.75">
      <c r="A20" s="25">
        <v>10</v>
      </c>
      <c r="B20" s="20" t="s">
        <v>201</v>
      </c>
      <c r="C20" s="32" t="s">
        <v>162</v>
      </c>
      <c r="D20" s="11">
        <v>10</v>
      </c>
      <c r="E20" s="11">
        <v>9</v>
      </c>
      <c r="F20" s="11">
        <v>6</v>
      </c>
      <c r="G20" s="11">
        <f t="shared" si="0"/>
        <v>25</v>
      </c>
    </row>
    <row r="23" spans="2:4" ht="15.75">
      <c r="B23" s="7" t="s">
        <v>46</v>
      </c>
      <c r="C23" s="7"/>
      <c r="D23" s="7"/>
    </row>
    <row r="24" spans="2:4" ht="15.75">
      <c r="B24" s="7" t="s">
        <v>47</v>
      </c>
      <c r="C24" s="7"/>
      <c r="D24" s="7"/>
    </row>
  </sheetData>
  <mergeCells count="8">
    <mergeCell ref="A2:G2"/>
    <mergeCell ref="A3:G3"/>
    <mergeCell ref="A4:G4"/>
    <mergeCell ref="A5:G5"/>
    <mergeCell ref="D9:G9"/>
    <mergeCell ref="A9:A10"/>
    <mergeCell ref="B9:B10"/>
    <mergeCell ref="C9:C10"/>
  </mergeCells>
  <printOptions/>
  <pageMargins left="0.75" right="0.75" top="1" bottom="1" header="0.5" footer="0.5"/>
  <pageSetup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P53"/>
  <sheetViews>
    <sheetView view="pageBreakPreview" zoomScaleSheetLayoutView="100" workbookViewId="0" topLeftCell="A10">
      <selection activeCell="B18" sqref="B18"/>
    </sheetView>
  </sheetViews>
  <sheetFormatPr defaultColWidth="9.140625" defaultRowHeight="12.75"/>
  <cols>
    <col min="1" max="1" width="7.57421875" style="0" customWidth="1"/>
    <col min="2" max="2" width="26.421875" style="0" customWidth="1"/>
    <col min="3" max="3" width="26.00390625" style="0" customWidth="1"/>
    <col min="4" max="4" width="14.8515625" style="0" customWidth="1"/>
    <col min="5" max="5" width="8.7109375" style="0" customWidth="1"/>
    <col min="6" max="6" width="14.8515625" style="0" customWidth="1"/>
    <col min="7" max="7" width="11.140625" style="0" customWidth="1"/>
    <col min="8" max="8" width="10.00390625" style="0" customWidth="1"/>
    <col min="9" max="9" width="12.00390625" style="0" customWidth="1"/>
    <col min="10" max="10" width="15.28125" style="0" customWidth="1"/>
    <col min="11" max="11" width="7.8515625" style="0" customWidth="1"/>
    <col min="12" max="12" width="4.28125" style="0" customWidth="1"/>
    <col min="13" max="13" width="5.421875" style="0" customWidth="1"/>
    <col min="14" max="14" width="4.57421875" style="0" customWidth="1"/>
    <col min="15" max="15" width="4.28125" style="0" customWidth="1"/>
    <col min="16" max="16" width="6.140625" style="0" customWidth="1"/>
    <col min="17" max="17" width="7.8515625" style="0" customWidth="1"/>
    <col min="18" max="18" width="10.57421875" style="0" customWidth="1"/>
    <col min="19" max="19" width="11.140625" style="0" customWidth="1"/>
    <col min="20" max="20" width="11.8515625" style="0" customWidth="1"/>
  </cols>
  <sheetData>
    <row r="2" spans="1:16" ht="24" customHeight="1">
      <c r="A2" s="141" t="s">
        <v>33</v>
      </c>
      <c r="B2" s="143"/>
      <c r="C2" s="143"/>
      <c r="D2" s="143"/>
      <c r="E2" s="143"/>
      <c r="F2" s="143"/>
      <c r="G2" s="1"/>
      <c r="H2" s="16"/>
      <c r="I2" s="16"/>
      <c r="J2" s="1"/>
      <c r="K2" s="1"/>
      <c r="L2" s="1"/>
      <c r="M2" s="1"/>
      <c r="N2" s="1"/>
      <c r="O2" s="1"/>
      <c r="P2" s="1"/>
    </row>
    <row r="3" spans="1:9" ht="18.75">
      <c r="A3" s="144" t="s">
        <v>40</v>
      </c>
      <c r="B3" s="143"/>
      <c r="C3" s="143"/>
      <c r="D3" s="143"/>
      <c r="E3" s="143"/>
      <c r="F3" s="143"/>
      <c r="G3" s="16"/>
      <c r="H3" s="16"/>
      <c r="I3" s="16"/>
    </row>
    <row r="4" spans="1:10" ht="34.5" customHeight="1">
      <c r="A4" s="167" t="s">
        <v>41</v>
      </c>
      <c r="B4" s="168"/>
      <c r="C4" s="168"/>
      <c r="D4" s="168"/>
      <c r="E4" s="168"/>
      <c r="F4" s="168"/>
      <c r="G4" s="29"/>
      <c r="H4" s="29"/>
      <c r="I4" s="29"/>
      <c r="J4" s="2"/>
    </row>
    <row r="5" spans="1:10" ht="21.75" customHeight="1">
      <c r="A5" s="144" t="s">
        <v>66</v>
      </c>
      <c r="B5" s="143"/>
      <c r="C5" s="143"/>
      <c r="D5" s="143"/>
      <c r="E5" s="143"/>
      <c r="F5" s="143"/>
      <c r="G5" s="16"/>
      <c r="H5" s="16"/>
      <c r="I5" s="16"/>
      <c r="J5" s="4"/>
    </row>
    <row r="6" spans="1:10" ht="36.75" customHeight="1">
      <c r="A6" s="175" t="s">
        <v>182</v>
      </c>
      <c r="B6" s="168"/>
      <c r="C6" s="168"/>
      <c r="D6" s="168"/>
      <c r="E6" s="168"/>
      <c r="F6" s="168"/>
      <c r="G6" s="16"/>
      <c r="H6" s="16"/>
      <c r="I6" s="16"/>
      <c r="J6" s="4"/>
    </row>
    <row r="7" spans="1:8" ht="20.25">
      <c r="A7" s="7" t="s">
        <v>43</v>
      </c>
      <c r="B7" s="7"/>
      <c r="C7" s="7"/>
      <c r="D7" s="6"/>
      <c r="E7" s="7" t="s">
        <v>151</v>
      </c>
      <c r="F7" s="5"/>
      <c r="G7" s="5"/>
      <c r="H7" s="5"/>
    </row>
    <row r="8" spans="1:8" ht="18.75">
      <c r="A8" s="7"/>
      <c r="B8" s="7"/>
      <c r="C8" s="7"/>
      <c r="D8" s="8"/>
      <c r="E8" s="7" t="s">
        <v>45</v>
      </c>
      <c r="F8" s="4"/>
      <c r="G8" s="4"/>
      <c r="H8" s="4"/>
    </row>
    <row r="9" spans="1:5" ht="19.5" thickBot="1">
      <c r="A9" s="9"/>
      <c r="B9" s="9"/>
      <c r="C9" s="9"/>
      <c r="D9" s="9"/>
      <c r="E9" s="9"/>
    </row>
    <row r="10" spans="1:6" ht="12.75">
      <c r="A10" s="176" t="s">
        <v>37</v>
      </c>
      <c r="B10" s="178" t="s">
        <v>38</v>
      </c>
      <c r="C10" s="180" t="s">
        <v>1</v>
      </c>
      <c r="D10" s="178" t="s">
        <v>6</v>
      </c>
      <c r="E10" s="178" t="s">
        <v>7</v>
      </c>
      <c r="F10" s="182" t="s">
        <v>17</v>
      </c>
    </row>
    <row r="11" spans="1:6" ht="30" customHeight="1" thickBot="1">
      <c r="A11" s="177"/>
      <c r="B11" s="179"/>
      <c r="C11" s="181"/>
      <c r="D11" s="179"/>
      <c r="E11" s="179"/>
      <c r="F11" s="183"/>
    </row>
    <row r="12" spans="1:6" ht="12.75">
      <c r="A12" s="62">
        <v>1</v>
      </c>
      <c r="B12" s="99" t="s">
        <v>67</v>
      </c>
      <c r="C12" s="99" t="s">
        <v>68</v>
      </c>
      <c r="D12" s="96" t="s">
        <v>14</v>
      </c>
      <c r="E12" s="96">
        <v>100</v>
      </c>
      <c r="F12" s="172">
        <f>(E12+E13+E14+E15+E16+E17)/6*4</f>
        <v>213.33333333333334</v>
      </c>
    </row>
    <row r="13" spans="1:6" ht="12.75">
      <c r="A13" s="66"/>
      <c r="B13" s="97"/>
      <c r="C13" s="97" t="s">
        <v>69</v>
      </c>
      <c r="D13" s="94" t="s">
        <v>14</v>
      </c>
      <c r="E13" s="94">
        <v>100</v>
      </c>
      <c r="F13" s="173"/>
    </row>
    <row r="14" spans="1:6" ht="12.75">
      <c r="A14" s="66"/>
      <c r="B14" s="97"/>
      <c r="C14" s="97" t="s">
        <v>70</v>
      </c>
      <c r="D14" s="94" t="s">
        <v>13</v>
      </c>
      <c r="E14" s="94">
        <v>30</v>
      </c>
      <c r="F14" s="173"/>
    </row>
    <row r="15" spans="1:6" ht="12.75">
      <c r="A15" s="66"/>
      <c r="B15" s="97"/>
      <c r="C15" s="97" t="s">
        <v>71</v>
      </c>
      <c r="D15" s="94" t="s">
        <v>13</v>
      </c>
      <c r="E15" s="94">
        <v>30</v>
      </c>
      <c r="F15" s="173"/>
    </row>
    <row r="16" spans="1:6" ht="12.75">
      <c r="A16" s="66"/>
      <c r="B16" s="97"/>
      <c r="C16" s="97" t="s">
        <v>72</v>
      </c>
      <c r="D16" s="94" t="s">
        <v>13</v>
      </c>
      <c r="E16" s="94">
        <v>30</v>
      </c>
      <c r="F16" s="173"/>
    </row>
    <row r="17" spans="1:6" ht="13.5" thickBot="1">
      <c r="A17" s="67"/>
      <c r="B17" s="98"/>
      <c r="C17" s="98" t="s">
        <v>73</v>
      </c>
      <c r="D17" s="95" t="s">
        <v>13</v>
      </c>
      <c r="E17" s="95">
        <v>30</v>
      </c>
      <c r="F17" s="174"/>
    </row>
    <row r="18" spans="1:6" ht="12.75">
      <c r="A18" s="62">
        <v>2</v>
      </c>
      <c r="B18" s="99" t="s">
        <v>77</v>
      </c>
      <c r="C18" s="99" t="s">
        <v>78</v>
      </c>
      <c r="D18" s="96" t="s">
        <v>14</v>
      </c>
      <c r="E18" s="96">
        <v>100</v>
      </c>
      <c r="F18" s="172">
        <f>(E18+E19+E20+E21+E22+E23)/6*4</f>
        <v>213.33333333333334</v>
      </c>
    </row>
    <row r="19" spans="1:6" ht="12.75">
      <c r="A19" s="66"/>
      <c r="B19" s="97"/>
      <c r="C19" s="97" t="s">
        <v>79</v>
      </c>
      <c r="D19" s="94" t="s">
        <v>14</v>
      </c>
      <c r="E19" s="94">
        <v>100</v>
      </c>
      <c r="F19" s="173"/>
    </row>
    <row r="20" spans="1:6" ht="12.75">
      <c r="A20" s="66"/>
      <c r="B20" s="97"/>
      <c r="C20" s="97" t="s">
        <v>80</v>
      </c>
      <c r="D20" s="94" t="s">
        <v>13</v>
      </c>
      <c r="E20" s="94">
        <v>30</v>
      </c>
      <c r="F20" s="173"/>
    </row>
    <row r="21" spans="1:6" ht="12.75">
      <c r="A21" s="66"/>
      <c r="B21" s="97"/>
      <c r="C21" s="97" t="s">
        <v>81</v>
      </c>
      <c r="D21" s="94" t="s">
        <v>13</v>
      </c>
      <c r="E21" s="94">
        <v>30</v>
      </c>
      <c r="F21" s="173"/>
    </row>
    <row r="22" spans="1:6" ht="12.75">
      <c r="A22" s="66"/>
      <c r="B22" s="97"/>
      <c r="C22" s="97" t="s">
        <v>82</v>
      </c>
      <c r="D22" s="94" t="s">
        <v>13</v>
      </c>
      <c r="E22" s="94">
        <v>30</v>
      </c>
      <c r="F22" s="173"/>
    </row>
    <row r="23" spans="1:6" ht="13.5" thickBot="1">
      <c r="A23" s="67"/>
      <c r="B23" s="98"/>
      <c r="C23" s="98" t="s">
        <v>83</v>
      </c>
      <c r="D23" s="95" t="s">
        <v>13</v>
      </c>
      <c r="E23" s="95">
        <v>30</v>
      </c>
      <c r="F23" s="174"/>
    </row>
    <row r="24" spans="1:6" ht="12.75">
      <c r="A24" s="62">
        <v>3</v>
      </c>
      <c r="B24" s="99" t="s">
        <v>97</v>
      </c>
      <c r="C24" s="99" t="s">
        <v>98</v>
      </c>
      <c r="D24" s="96" t="s">
        <v>13</v>
      </c>
      <c r="E24" s="96">
        <v>30</v>
      </c>
      <c r="F24" s="172">
        <f>(E24+E25+E26+E27+E28+E29)/6*4</f>
        <v>93.33333333333333</v>
      </c>
    </row>
    <row r="25" spans="1:6" ht="12.75">
      <c r="A25" s="66"/>
      <c r="B25" s="97"/>
      <c r="C25" s="97" t="s">
        <v>99</v>
      </c>
      <c r="D25" s="94" t="s">
        <v>13</v>
      </c>
      <c r="E25" s="94">
        <v>30</v>
      </c>
      <c r="F25" s="173"/>
    </row>
    <row r="26" spans="1:6" ht="12.75">
      <c r="A26" s="66"/>
      <c r="B26" s="97"/>
      <c r="C26" s="97" t="s">
        <v>100</v>
      </c>
      <c r="D26" s="94">
        <v>1</v>
      </c>
      <c r="E26" s="94">
        <v>10</v>
      </c>
      <c r="F26" s="173"/>
    </row>
    <row r="27" spans="1:6" ht="12.75">
      <c r="A27" s="66"/>
      <c r="B27" s="97"/>
      <c r="C27" s="97" t="s">
        <v>101</v>
      </c>
      <c r="D27" s="94" t="s">
        <v>13</v>
      </c>
      <c r="E27" s="94">
        <v>30</v>
      </c>
      <c r="F27" s="173"/>
    </row>
    <row r="28" spans="1:6" ht="12.75">
      <c r="A28" s="66"/>
      <c r="B28" s="97"/>
      <c r="C28" s="97" t="s">
        <v>102</v>
      </c>
      <c r="D28" s="94" t="s">
        <v>13</v>
      </c>
      <c r="E28" s="94">
        <v>30</v>
      </c>
      <c r="F28" s="173"/>
    </row>
    <row r="29" spans="1:6" ht="13.5" thickBot="1">
      <c r="A29" s="67"/>
      <c r="B29" s="98"/>
      <c r="C29" s="98" t="s">
        <v>103</v>
      </c>
      <c r="D29" s="95">
        <v>1</v>
      </c>
      <c r="E29" s="95">
        <v>10</v>
      </c>
      <c r="F29" s="174"/>
    </row>
    <row r="30" spans="1:6" ht="12.75">
      <c r="A30" s="62">
        <v>4</v>
      </c>
      <c r="B30" s="99" t="s">
        <v>189</v>
      </c>
      <c r="C30" s="99" t="s">
        <v>108</v>
      </c>
      <c r="D30" s="96" t="s">
        <v>13</v>
      </c>
      <c r="E30" s="96">
        <v>30</v>
      </c>
      <c r="F30" s="172">
        <f>(E30+E31+E32+E33+E34+E35)/6*4</f>
        <v>73.33333333333333</v>
      </c>
    </row>
    <row r="31" spans="1:6" ht="12.75">
      <c r="A31" s="66"/>
      <c r="B31" s="97"/>
      <c r="C31" s="97" t="s">
        <v>109</v>
      </c>
      <c r="D31" s="94">
        <v>1</v>
      </c>
      <c r="E31" s="94">
        <v>10</v>
      </c>
      <c r="F31" s="173"/>
    </row>
    <row r="32" spans="1:6" ht="12.75">
      <c r="A32" s="66"/>
      <c r="B32" s="97"/>
      <c r="C32" s="97" t="s">
        <v>110</v>
      </c>
      <c r="D32" s="94" t="s">
        <v>13</v>
      </c>
      <c r="E32" s="94">
        <v>30</v>
      </c>
      <c r="F32" s="173"/>
    </row>
    <row r="33" spans="1:6" ht="12.75">
      <c r="A33" s="66"/>
      <c r="B33" s="97"/>
      <c r="C33" s="97" t="s">
        <v>111</v>
      </c>
      <c r="D33" s="94">
        <v>1</v>
      </c>
      <c r="E33" s="94">
        <v>10</v>
      </c>
      <c r="F33" s="173"/>
    </row>
    <row r="34" spans="1:6" ht="12.75">
      <c r="A34" s="66"/>
      <c r="B34" s="97"/>
      <c r="C34" s="97" t="s">
        <v>112</v>
      </c>
      <c r="D34" s="94" t="s">
        <v>113</v>
      </c>
      <c r="E34" s="94">
        <v>0</v>
      </c>
      <c r="F34" s="173"/>
    </row>
    <row r="35" spans="1:6" ht="13.5" thickBot="1">
      <c r="A35" s="67"/>
      <c r="B35" s="98"/>
      <c r="C35" s="98" t="s">
        <v>114</v>
      </c>
      <c r="D35" s="95" t="s">
        <v>13</v>
      </c>
      <c r="E35" s="95">
        <v>30</v>
      </c>
      <c r="F35" s="174"/>
    </row>
    <row r="36" spans="1:6" ht="12.75">
      <c r="A36" s="62">
        <v>5</v>
      </c>
      <c r="B36" s="99" t="s">
        <v>141</v>
      </c>
      <c r="C36" s="99" t="s">
        <v>163</v>
      </c>
      <c r="D36" s="96">
        <v>1</v>
      </c>
      <c r="E36" s="96">
        <v>10</v>
      </c>
      <c r="F36" s="172">
        <f>(E36+E37+E38+E39+E40+E41)/6*4</f>
        <v>66.66666666666667</v>
      </c>
    </row>
    <row r="37" spans="1:6" ht="12.75">
      <c r="A37" s="66"/>
      <c r="B37" s="97"/>
      <c r="C37" s="97" t="s">
        <v>164</v>
      </c>
      <c r="D37" s="94" t="s">
        <v>13</v>
      </c>
      <c r="E37" s="94">
        <v>30</v>
      </c>
      <c r="F37" s="173"/>
    </row>
    <row r="38" spans="1:6" ht="12.75">
      <c r="A38" s="66"/>
      <c r="B38" s="97"/>
      <c r="C38" s="97" t="s">
        <v>165</v>
      </c>
      <c r="D38" s="94" t="s">
        <v>13</v>
      </c>
      <c r="E38" s="94">
        <v>30</v>
      </c>
      <c r="F38" s="173"/>
    </row>
    <row r="39" spans="1:6" ht="12.75">
      <c r="A39" s="66"/>
      <c r="B39" s="97"/>
      <c r="C39" s="97" t="s">
        <v>166</v>
      </c>
      <c r="D39" s="94" t="s">
        <v>113</v>
      </c>
      <c r="E39" s="94">
        <v>0</v>
      </c>
      <c r="F39" s="173"/>
    </row>
    <row r="40" spans="1:6" ht="12.75">
      <c r="A40" s="66"/>
      <c r="B40" s="97"/>
      <c r="C40" s="97" t="s">
        <v>167</v>
      </c>
      <c r="D40" s="94" t="s">
        <v>13</v>
      </c>
      <c r="E40" s="94">
        <v>30</v>
      </c>
      <c r="F40" s="173"/>
    </row>
    <row r="41" spans="1:6" ht="13.5" thickBot="1">
      <c r="A41" s="67"/>
      <c r="B41" s="98"/>
      <c r="C41" s="98" t="s">
        <v>168</v>
      </c>
      <c r="D41" s="95" t="s">
        <v>113</v>
      </c>
      <c r="E41" s="95">
        <v>0</v>
      </c>
      <c r="F41" s="174"/>
    </row>
    <row r="42" spans="1:6" ht="12.75">
      <c r="A42" s="62">
        <v>6</v>
      </c>
      <c r="B42" s="99" t="s">
        <v>146</v>
      </c>
      <c r="C42" s="99" t="s">
        <v>169</v>
      </c>
      <c r="D42" s="96" t="s">
        <v>13</v>
      </c>
      <c r="E42" s="96">
        <v>30</v>
      </c>
      <c r="F42" s="172">
        <f>(E42+E43+E44+E45+E46+E47)/6*4</f>
        <v>86.66666666666667</v>
      </c>
    </row>
    <row r="43" spans="1:6" ht="12.75">
      <c r="A43" s="66"/>
      <c r="B43" s="97"/>
      <c r="C43" s="97" t="s">
        <v>170</v>
      </c>
      <c r="D43" s="94" t="s">
        <v>13</v>
      </c>
      <c r="E43" s="94">
        <v>30</v>
      </c>
      <c r="F43" s="173"/>
    </row>
    <row r="44" spans="1:6" ht="12.75">
      <c r="A44" s="66"/>
      <c r="B44" s="97"/>
      <c r="C44" s="97" t="s">
        <v>171</v>
      </c>
      <c r="D44" s="94" t="s">
        <v>13</v>
      </c>
      <c r="E44" s="94">
        <v>30</v>
      </c>
      <c r="F44" s="173"/>
    </row>
    <row r="45" spans="1:6" ht="12.75">
      <c r="A45" s="66"/>
      <c r="B45" s="97"/>
      <c r="C45" s="97" t="s">
        <v>172</v>
      </c>
      <c r="D45" s="94" t="s">
        <v>13</v>
      </c>
      <c r="E45" s="94">
        <v>30</v>
      </c>
      <c r="F45" s="173"/>
    </row>
    <row r="46" spans="1:6" ht="12.75">
      <c r="A46" s="66"/>
      <c r="B46" s="97"/>
      <c r="C46" s="97" t="s">
        <v>173</v>
      </c>
      <c r="D46" s="94">
        <v>1</v>
      </c>
      <c r="E46" s="94">
        <v>10</v>
      </c>
      <c r="F46" s="173"/>
    </row>
    <row r="47" spans="1:6" ht="13.5" thickBot="1">
      <c r="A47" s="67"/>
      <c r="B47" s="98"/>
      <c r="C47" s="98" t="s">
        <v>174</v>
      </c>
      <c r="D47" s="95" t="s">
        <v>113</v>
      </c>
      <c r="E47" s="95">
        <v>0</v>
      </c>
      <c r="F47" s="174"/>
    </row>
    <row r="48" spans="1:6" ht="13.5" thickBot="1">
      <c r="A48" s="169" t="s">
        <v>12</v>
      </c>
      <c r="B48" s="170"/>
      <c r="C48" s="170"/>
      <c r="D48" s="170"/>
      <c r="E48" s="171"/>
      <c r="F48" s="61">
        <f>F12+F18+F24+F30+F36+F42</f>
        <v>746.6666666666666</v>
      </c>
    </row>
    <row r="49" spans="2:4" ht="12.75">
      <c r="B49" s="3"/>
      <c r="C49" s="40"/>
      <c r="D49" s="3"/>
    </row>
    <row r="51" spans="2:4" ht="15.75">
      <c r="B51" s="7" t="s">
        <v>46</v>
      </c>
      <c r="C51" s="7"/>
      <c r="D51" s="7"/>
    </row>
    <row r="52" spans="2:4" ht="15.75">
      <c r="B52" s="7" t="s">
        <v>47</v>
      </c>
      <c r="C52" s="7"/>
      <c r="D52" s="7"/>
    </row>
    <row r="53" spans="2:4" ht="15.75">
      <c r="B53" s="41"/>
      <c r="C53" s="41"/>
      <c r="D53" s="41"/>
    </row>
  </sheetData>
  <mergeCells count="18">
    <mergeCell ref="A2:F2"/>
    <mergeCell ref="A3:F3"/>
    <mergeCell ref="A4:F4"/>
    <mergeCell ref="A5:F5"/>
    <mergeCell ref="A6:F6"/>
    <mergeCell ref="A10:A11"/>
    <mergeCell ref="B10:B11"/>
    <mergeCell ref="C10:C11"/>
    <mergeCell ref="D10:D11"/>
    <mergeCell ref="E10:E11"/>
    <mergeCell ref="F10:F11"/>
    <mergeCell ref="A48:E48"/>
    <mergeCell ref="F12:F17"/>
    <mergeCell ref="F18:F23"/>
    <mergeCell ref="F24:F29"/>
    <mergeCell ref="F30:F35"/>
    <mergeCell ref="F36:F41"/>
    <mergeCell ref="F42:F47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P41"/>
  <sheetViews>
    <sheetView view="pageBreakPreview" zoomScaleSheetLayoutView="100" workbookViewId="0" topLeftCell="A13">
      <selection activeCell="C27" sqref="C27"/>
    </sheetView>
  </sheetViews>
  <sheetFormatPr defaultColWidth="9.140625" defaultRowHeight="12.75"/>
  <cols>
    <col min="1" max="1" width="7.57421875" style="0" customWidth="1"/>
    <col min="2" max="2" width="26.421875" style="0" customWidth="1"/>
    <col min="3" max="3" width="26.00390625" style="0" customWidth="1"/>
    <col min="4" max="4" width="14.8515625" style="0" customWidth="1"/>
    <col min="5" max="5" width="8.7109375" style="0" customWidth="1"/>
    <col min="6" max="6" width="14.8515625" style="0" customWidth="1"/>
    <col min="7" max="7" width="11.140625" style="0" customWidth="1"/>
    <col min="8" max="8" width="10.00390625" style="0" customWidth="1"/>
    <col min="9" max="9" width="12.00390625" style="0" customWidth="1"/>
    <col min="10" max="10" width="15.28125" style="0" customWidth="1"/>
    <col min="11" max="11" width="7.8515625" style="0" customWidth="1"/>
    <col min="12" max="12" width="4.28125" style="0" customWidth="1"/>
    <col min="13" max="13" width="5.421875" style="0" customWidth="1"/>
    <col min="14" max="14" width="4.57421875" style="0" customWidth="1"/>
    <col min="15" max="15" width="4.28125" style="0" customWidth="1"/>
    <col min="16" max="16" width="6.140625" style="0" customWidth="1"/>
    <col min="17" max="17" width="7.8515625" style="0" customWidth="1"/>
    <col min="18" max="18" width="10.57421875" style="0" customWidth="1"/>
    <col min="19" max="19" width="11.140625" style="0" customWidth="1"/>
    <col min="20" max="20" width="11.8515625" style="0" customWidth="1"/>
  </cols>
  <sheetData>
    <row r="2" spans="1:16" ht="24" customHeight="1">
      <c r="A2" s="141" t="s">
        <v>33</v>
      </c>
      <c r="B2" s="143"/>
      <c r="C2" s="143"/>
      <c r="D2" s="143"/>
      <c r="E2" s="143"/>
      <c r="F2" s="143"/>
      <c r="G2" s="1"/>
      <c r="H2" s="16"/>
      <c r="I2" s="16"/>
      <c r="J2" s="1"/>
      <c r="K2" s="1"/>
      <c r="L2" s="1"/>
      <c r="M2" s="1"/>
      <c r="N2" s="1"/>
      <c r="O2" s="1"/>
      <c r="P2" s="1"/>
    </row>
    <row r="3" spans="1:9" ht="18.75">
      <c r="A3" s="144" t="s">
        <v>40</v>
      </c>
      <c r="B3" s="143"/>
      <c r="C3" s="143"/>
      <c r="D3" s="143"/>
      <c r="E3" s="143"/>
      <c r="F3" s="143"/>
      <c r="G3" s="16"/>
      <c r="H3" s="16"/>
      <c r="I3" s="16"/>
    </row>
    <row r="4" spans="1:10" ht="34.5" customHeight="1">
      <c r="A4" s="167" t="s">
        <v>41</v>
      </c>
      <c r="B4" s="168"/>
      <c r="C4" s="168"/>
      <c r="D4" s="168"/>
      <c r="E4" s="168"/>
      <c r="F4" s="168"/>
      <c r="G4" s="29"/>
      <c r="H4" s="29"/>
      <c r="I4" s="29"/>
      <c r="J4" s="2"/>
    </row>
    <row r="5" spans="1:10" ht="21.75" customHeight="1">
      <c r="A5" s="144" t="s">
        <v>66</v>
      </c>
      <c r="B5" s="143"/>
      <c r="C5" s="143"/>
      <c r="D5" s="143"/>
      <c r="E5" s="143"/>
      <c r="F5" s="143"/>
      <c r="G5" s="16"/>
      <c r="H5" s="16"/>
      <c r="I5" s="16"/>
      <c r="J5" s="4"/>
    </row>
    <row r="6" spans="1:10" ht="37.5" customHeight="1">
      <c r="A6" s="175" t="s">
        <v>183</v>
      </c>
      <c r="B6" s="168"/>
      <c r="C6" s="168"/>
      <c r="D6" s="168"/>
      <c r="E6" s="168"/>
      <c r="F6" s="168"/>
      <c r="G6" s="16"/>
      <c r="H6" s="16"/>
      <c r="I6" s="16"/>
      <c r="J6" s="4"/>
    </row>
    <row r="7" spans="1:8" ht="20.25">
      <c r="A7" s="7" t="s">
        <v>43</v>
      </c>
      <c r="B7" s="7"/>
      <c r="C7" s="7"/>
      <c r="D7" s="6"/>
      <c r="E7" s="7" t="s">
        <v>151</v>
      </c>
      <c r="F7" s="5"/>
      <c r="G7" s="5"/>
      <c r="H7" s="5"/>
    </row>
    <row r="8" spans="1:8" ht="18.75">
      <c r="A8" s="7"/>
      <c r="B8" s="7"/>
      <c r="C8" s="7"/>
      <c r="D8" s="8"/>
      <c r="E8" s="7" t="s">
        <v>45</v>
      </c>
      <c r="F8" s="4"/>
      <c r="G8" s="4"/>
      <c r="H8" s="4"/>
    </row>
    <row r="9" spans="1:5" ht="19.5" thickBot="1">
      <c r="A9" s="9"/>
      <c r="B9" s="9"/>
      <c r="C9" s="9"/>
      <c r="D9" s="9"/>
      <c r="E9" s="9"/>
    </row>
    <row r="10" spans="1:6" ht="12.75">
      <c r="A10" s="176" t="s">
        <v>37</v>
      </c>
      <c r="B10" s="178" t="s">
        <v>38</v>
      </c>
      <c r="C10" s="180" t="s">
        <v>1</v>
      </c>
      <c r="D10" s="178" t="s">
        <v>6</v>
      </c>
      <c r="E10" s="178" t="s">
        <v>7</v>
      </c>
      <c r="F10" s="182" t="s">
        <v>17</v>
      </c>
    </row>
    <row r="11" spans="1:6" ht="30" customHeight="1" thickBot="1">
      <c r="A11" s="188"/>
      <c r="B11" s="189"/>
      <c r="C11" s="190"/>
      <c r="D11" s="189"/>
      <c r="E11" s="189"/>
      <c r="F11" s="191"/>
    </row>
    <row r="12" spans="1:6" ht="15.75">
      <c r="A12" s="92">
        <v>1</v>
      </c>
      <c r="B12" s="102" t="s">
        <v>77</v>
      </c>
      <c r="C12" s="103" t="s">
        <v>84</v>
      </c>
      <c r="D12" s="104" t="s">
        <v>13</v>
      </c>
      <c r="E12" s="105">
        <v>30</v>
      </c>
      <c r="F12" s="172">
        <f>E12+E13</f>
        <v>40</v>
      </c>
    </row>
    <row r="13" spans="1:6" ht="16.5" thickBot="1">
      <c r="A13" s="93"/>
      <c r="B13" s="69"/>
      <c r="C13" s="106" t="s">
        <v>85</v>
      </c>
      <c r="D13" s="107">
        <v>1</v>
      </c>
      <c r="E13" s="108">
        <v>10</v>
      </c>
      <c r="F13" s="187"/>
    </row>
    <row r="14" spans="1:6" ht="15.75">
      <c r="A14" s="92">
        <v>2</v>
      </c>
      <c r="B14" s="102" t="s">
        <v>67</v>
      </c>
      <c r="C14" s="103" t="s">
        <v>74</v>
      </c>
      <c r="D14" s="104" t="s">
        <v>13</v>
      </c>
      <c r="E14" s="105">
        <v>30</v>
      </c>
      <c r="F14" s="172">
        <f>E14+E15</f>
        <v>60</v>
      </c>
    </row>
    <row r="15" spans="1:6" ht="16.5" thickBot="1">
      <c r="A15" s="93"/>
      <c r="B15" s="69"/>
      <c r="C15" s="106" t="s">
        <v>75</v>
      </c>
      <c r="D15" s="107" t="s">
        <v>13</v>
      </c>
      <c r="E15" s="108">
        <v>30</v>
      </c>
      <c r="F15" s="187"/>
    </row>
    <row r="16" spans="1:6" ht="15.75">
      <c r="A16" s="92">
        <v>3</v>
      </c>
      <c r="B16" s="102" t="s">
        <v>87</v>
      </c>
      <c r="C16" s="103" t="s">
        <v>94</v>
      </c>
      <c r="D16" s="104" t="s">
        <v>13</v>
      </c>
      <c r="E16" s="105">
        <v>30</v>
      </c>
      <c r="F16" s="172">
        <f>E16+E17</f>
        <v>60</v>
      </c>
    </row>
    <row r="17" spans="1:6" ht="16.5" thickBot="1">
      <c r="A17" s="93"/>
      <c r="B17" s="69"/>
      <c r="C17" s="106" t="s">
        <v>95</v>
      </c>
      <c r="D17" s="107" t="s">
        <v>13</v>
      </c>
      <c r="E17" s="108">
        <v>30</v>
      </c>
      <c r="F17" s="187"/>
    </row>
    <row r="18" spans="1:6" ht="15.75">
      <c r="A18" s="92">
        <v>4</v>
      </c>
      <c r="B18" s="102" t="s">
        <v>132</v>
      </c>
      <c r="C18" s="103" t="s">
        <v>175</v>
      </c>
      <c r="D18" s="104" t="s">
        <v>13</v>
      </c>
      <c r="E18" s="105">
        <v>30</v>
      </c>
      <c r="F18" s="172">
        <f>E18+E19</f>
        <v>130</v>
      </c>
    </row>
    <row r="19" spans="1:6" ht="16.5" thickBot="1">
      <c r="A19" s="93"/>
      <c r="B19" s="69"/>
      <c r="C19" s="106" t="s">
        <v>176</v>
      </c>
      <c r="D19" s="107" t="s">
        <v>14</v>
      </c>
      <c r="E19" s="108">
        <v>100</v>
      </c>
      <c r="F19" s="187"/>
    </row>
    <row r="20" spans="1:6" ht="15.75">
      <c r="A20" s="92">
        <v>5</v>
      </c>
      <c r="B20" s="102" t="s">
        <v>97</v>
      </c>
      <c r="C20" s="103" t="s">
        <v>177</v>
      </c>
      <c r="D20" s="104" t="s">
        <v>13</v>
      </c>
      <c r="E20" s="105">
        <v>30</v>
      </c>
      <c r="F20" s="172">
        <f>E20+E21</f>
        <v>60</v>
      </c>
    </row>
    <row r="21" spans="1:6" ht="16.5" thickBot="1">
      <c r="A21" s="93"/>
      <c r="B21" s="69"/>
      <c r="C21" s="106" t="s">
        <v>178</v>
      </c>
      <c r="D21" s="107" t="s">
        <v>13</v>
      </c>
      <c r="E21" s="108">
        <v>30</v>
      </c>
      <c r="F21" s="187"/>
    </row>
    <row r="22" spans="1:6" ht="15.75">
      <c r="A22" s="92">
        <v>6</v>
      </c>
      <c r="B22" s="102" t="s">
        <v>135</v>
      </c>
      <c r="C22" s="103" t="s">
        <v>108</v>
      </c>
      <c r="D22" s="104" t="s">
        <v>13</v>
      </c>
      <c r="E22" s="105">
        <v>30</v>
      </c>
      <c r="F22" s="172">
        <f>E22+E23</f>
        <v>60</v>
      </c>
    </row>
    <row r="23" spans="1:6" ht="16.5" thickBot="1">
      <c r="A23" s="93"/>
      <c r="B23" s="69"/>
      <c r="C23" s="106" t="s">
        <v>114</v>
      </c>
      <c r="D23" s="107" t="s">
        <v>13</v>
      </c>
      <c r="E23" s="108">
        <v>30</v>
      </c>
      <c r="F23" s="187"/>
    </row>
    <row r="24" spans="1:6" ht="15.75">
      <c r="A24" s="92">
        <v>7</v>
      </c>
      <c r="B24" s="102" t="s">
        <v>131</v>
      </c>
      <c r="C24" s="103" t="s">
        <v>179</v>
      </c>
      <c r="D24" s="104" t="s">
        <v>13</v>
      </c>
      <c r="E24" s="105">
        <v>30</v>
      </c>
      <c r="F24" s="172">
        <f>E24+E25</f>
        <v>130</v>
      </c>
    </row>
    <row r="25" spans="1:6" ht="16.5" thickBot="1">
      <c r="A25" s="93"/>
      <c r="B25" s="69"/>
      <c r="C25" s="106" t="s">
        <v>180</v>
      </c>
      <c r="D25" s="107" t="s">
        <v>14</v>
      </c>
      <c r="E25" s="108">
        <v>100</v>
      </c>
      <c r="F25" s="187"/>
    </row>
    <row r="26" spans="1:6" ht="15.75">
      <c r="A26" s="92">
        <v>8</v>
      </c>
      <c r="B26" s="102" t="s">
        <v>59</v>
      </c>
      <c r="C26" s="103" t="s">
        <v>28</v>
      </c>
      <c r="D26" s="104" t="s">
        <v>13</v>
      </c>
      <c r="E26" s="105">
        <v>30</v>
      </c>
      <c r="F26" s="172">
        <f>E26+E27</f>
        <v>60</v>
      </c>
    </row>
    <row r="27" spans="1:6" ht="16.5" thickBot="1">
      <c r="A27" s="93"/>
      <c r="B27" s="69"/>
      <c r="C27" s="106" t="s">
        <v>181</v>
      </c>
      <c r="D27" s="107" t="s">
        <v>13</v>
      </c>
      <c r="E27" s="108">
        <v>30</v>
      </c>
      <c r="F27" s="187"/>
    </row>
    <row r="28" spans="1:6" ht="15.75">
      <c r="A28" s="92">
        <v>9</v>
      </c>
      <c r="B28" s="102" t="s">
        <v>189</v>
      </c>
      <c r="C28" s="103" t="s">
        <v>115</v>
      </c>
      <c r="D28" s="104" t="s">
        <v>13</v>
      </c>
      <c r="E28" s="105">
        <v>30</v>
      </c>
      <c r="F28" s="172">
        <f>E28+E29</f>
        <v>60</v>
      </c>
    </row>
    <row r="29" spans="1:6" ht="16.5" thickBot="1">
      <c r="A29" s="93"/>
      <c r="B29" s="69"/>
      <c r="C29" s="106" t="s">
        <v>116</v>
      </c>
      <c r="D29" s="107" t="s">
        <v>13</v>
      </c>
      <c r="E29" s="108">
        <v>30</v>
      </c>
      <c r="F29" s="187"/>
    </row>
    <row r="30" spans="1:6" ht="15.75">
      <c r="A30" s="92">
        <v>10</v>
      </c>
      <c r="B30" s="102" t="s">
        <v>134</v>
      </c>
      <c r="C30" s="103" t="s">
        <v>163</v>
      </c>
      <c r="D30" s="104">
        <v>1</v>
      </c>
      <c r="E30" s="105">
        <v>10</v>
      </c>
      <c r="F30" s="172">
        <f>E30+E31</f>
        <v>40</v>
      </c>
    </row>
    <row r="31" spans="1:6" ht="16.5" thickBot="1">
      <c r="A31" s="93"/>
      <c r="B31" s="69"/>
      <c r="C31" s="106" t="s">
        <v>111</v>
      </c>
      <c r="D31" s="107" t="s">
        <v>13</v>
      </c>
      <c r="E31" s="108">
        <v>30</v>
      </c>
      <c r="F31" s="187"/>
    </row>
    <row r="32" spans="1:6" ht="15.75">
      <c r="A32" s="92">
        <v>11</v>
      </c>
      <c r="B32" s="102" t="s">
        <v>129</v>
      </c>
      <c r="C32" s="103" t="s">
        <v>169</v>
      </c>
      <c r="D32" s="104" t="s">
        <v>13</v>
      </c>
      <c r="E32" s="105">
        <v>30</v>
      </c>
      <c r="F32" s="172">
        <f>E32+E33</f>
        <v>60</v>
      </c>
    </row>
    <row r="33" spans="1:6" ht="16.5" thickBot="1">
      <c r="A33" s="93"/>
      <c r="B33" s="69"/>
      <c r="C33" s="106" t="s">
        <v>170</v>
      </c>
      <c r="D33" s="107" t="s">
        <v>13</v>
      </c>
      <c r="E33" s="108">
        <v>30</v>
      </c>
      <c r="F33" s="187"/>
    </row>
    <row r="34" spans="1:6" ht="15.75">
      <c r="A34" s="92">
        <v>12</v>
      </c>
      <c r="B34" s="102" t="s">
        <v>130</v>
      </c>
      <c r="C34" s="103" t="s">
        <v>171</v>
      </c>
      <c r="D34" s="104" t="s">
        <v>13</v>
      </c>
      <c r="E34" s="105">
        <v>30</v>
      </c>
      <c r="F34" s="172">
        <f>E34+E35</f>
        <v>60</v>
      </c>
    </row>
    <row r="35" spans="1:6" ht="16.5" thickBot="1">
      <c r="A35" s="93"/>
      <c r="B35" s="69"/>
      <c r="C35" s="106" t="s">
        <v>172</v>
      </c>
      <c r="D35" s="107" t="s">
        <v>13</v>
      </c>
      <c r="E35" s="108">
        <v>30</v>
      </c>
      <c r="F35" s="187"/>
    </row>
    <row r="36" spans="1:6" ht="13.5" thickBot="1">
      <c r="A36" s="184" t="s">
        <v>12</v>
      </c>
      <c r="B36" s="185"/>
      <c r="C36" s="185"/>
      <c r="D36" s="185"/>
      <c r="E36" s="186"/>
      <c r="F36" s="100">
        <f>F12+F14+F16+F18+F20+F22+F24+F26+F28+F30+F32+F34</f>
        <v>820</v>
      </c>
    </row>
    <row r="37" spans="2:4" ht="12.75">
      <c r="B37" s="3"/>
      <c r="C37" s="40"/>
      <c r="D37" s="3"/>
    </row>
    <row r="39" spans="2:4" ht="15.75">
      <c r="B39" s="7" t="s">
        <v>46</v>
      </c>
      <c r="C39" s="7"/>
      <c r="D39" s="7"/>
    </row>
    <row r="40" spans="2:4" ht="15.75">
      <c r="B40" s="7" t="s">
        <v>47</v>
      </c>
      <c r="C40" s="7"/>
      <c r="D40" s="7"/>
    </row>
    <row r="41" spans="2:4" ht="15.75">
      <c r="B41" s="41"/>
      <c r="C41" s="41"/>
      <c r="D41" s="41"/>
    </row>
  </sheetData>
  <mergeCells count="24">
    <mergeCell ref="A2:F2"/>
    <mergeCell ref="A3:F3"/>
    <mergeCell ref="A4:F4"/>
    <mergeCell ref="A5:F5"/>
    <mergeCell ref="F30:F31"/>
    <mergeCell ref="F32:F33"/>
    <mergeCell ref="F34:F35"/>
    <mergeCell ref="A6:F6"/>
    <mergeCell ref="A10:A11"/>
    <mergeCell ref="B10:B11"/>
    <mergeCell ref="C10:C11"/>
    <mergeCell ref="D10:D11"/>
    <mergeCell ref="E10:E11"/>
    <mergeCell ref="F10:F11"/>
    <mergeCell ref="A36:E36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</mergeCells>
  <printOptions/>
  <pageMargins left="0.75" right="0.75" top="1" bottom="1" header="0.5" footer="0.5"/>
  <pageSetup horizontalDpi="600" verticalDpi="600" orientation="portrait" paperSize="9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P25"/>
  <sheetViews>
    <sheetView view="pageBreakPreview" zoomScale="60" workbookViewId="0" topLeftCell="A1">
      <selection activeCell="C15" sqref="C15"/>
    </sheetView>
  </sheetViews>
  <sheetFormatPr defaultColWidth="9.140625" defaultRowHeight="12.75"/>
  <cols>
    <col min="1" max="1" width="7.57421875" style="0" customWidth="1"/>
    <col min="2" max="2" width="31.28125" style="0" customWidth="1"/>
    <col min="3" max="3" width="26.00390625" style="0" customWidth="1"/>
    <col min="4" max="4" width="14.8515625" style="0" customWidth="1"/>
    <col min="5" max="5" width="8.7109375" style="0" customWidth="1"/>
    <col min="6" max="6" width="14.8515625" style="0" customWidth="1"/>
    <col min="7" max="7" width="11.140625" style="0" customWidth="1"/>
    <col min="8" max="8" width="10.00390625" style="0" customWidth="1"/>
    <col min="9" max="9" width="12.00390625" style="0" customWidth="1"/>
    <col min="10" max="10" width="15.28125" style="0" customWidth="1"/>
    <col min="11" max="11" width="7.8515625" style="0" customWidth="1"/>
    <col min="12" max="12" width="4.28125" style="0" customWidth="1"/>
    <col min="13" max="13" width="5.421875" style="0" customWidth="1"/>
    <col min="14" max="14" width="4.57421875" style="0" customWidth="1"/>
    <col min="15" max="15" width="4.28125" style="0" customWidth="1"/>
    <col min="16" max="16" width="6.140625" style="0" customWidth="1"/>
    <col min="17" max="17" width="7.8515625" style="0" customWidth="1"/>
    <col min="18" max="18" width="10.57421875" style="0" customWidth="1"/>
    <col min="19" max="19" width="11.140625" style="0" customWidth="1"/>
    <col min="20" max="20" width="11.8515625" style="0" customWidth="1"/>
  </cols>
  <sheetData>
    <row r="2" spans="1:16" ht="24" customHeight="1">
      <c r="A2" s="141" t="s">
        <v>33</v>
      </c>
      <c r="B2" s="143"/>
      <c r="C2" s="143"/>
      <c r="D2" s="143"/>
      <c r="E2" s="143"/>
      <c r="F2" s="143"/>
      <c r="G2" s="1"/>
      <c r="H2" s="16"/>
      <c r="I2" s="16"/>
      <c r="J2" s="1"/>
      <c r="K2" s="1"/>
      <c r="L2" s="1"/>
      <c r="M2" s="1"/>
      <c r="N2" s="1"/>
      <c r="O2" s="1"/>
      <c r="P2" s="1"/>
    </row>
    <row r="3" spans="1:9" ht="18.75">
      <c r="A3" s="144" t="s">
        <v>40</v>
      </c>
      <c r="B3" s="143"/>
      <c r="C3" s="143"/>
      <c r="D3" s="143"/>
      <c r="E3" s="143"/>
      <c r="F3" s="143"/>
      <c r="G3" s="16"/>
      <c r="H3" s="16"/>
      <c r="I3" s="16"/>
    </row>
    <row r="4" spans="1:10" ht="34.5" customHeight="1">
      <c r="A4" s="167" t="s">
        <v>41</v>
      </c>
      <c r="B4" s="168"/>
      <c r="C4" s="168"/>
      <c r="D4" s="168"/>
      <c r="E4" s="168"/>
      <c r="F4" s="168"/>
      <c r="G4" s="29"/>
      <c r="H4" s="29"/>
      <c r="I4" s="29"/>
      <c r="J4" s="2"/>
    </row>
    <row r="5" spans="1:10" ht="21.75" customHeight="1">
      <c r="A5" s="144" t="s">
        <v>66</v>
      </c>
      <c r="B5" s="143"/>
      <c r="C5" s="143"/>
      <c r="D5" s="143"/>
      <c r="E5" s="143"/>
      <c r="F5" s="143"/>
      <c r="G5" s="16"/>
      <c r="H5" s="16"/>
      <c r="I5" s="16"/>
      <c r="J5" s="4"/>
    </row>
    <row r="6" spans="1:10" ht="39" customHeight="1">
      <c r="A6" s="175" t="s">
        <v>188</v>
      </c>
      <c r="B6" s="168"/>
      <c r="C6" s="168"/>
      <c r="D6" s="168"/>
      <c r="E6" s="168"/>
      <c r="F6" s="168"/>
      <c r="G6" s="16"/>
      <c r="H6" s="16"/>
      <c r="I6" s="16"/>
      <c r="J6" s="4"/>
    </row>
    <row r="7" spans="1:8" ht="20.25">
      <c r="A7" s="7" t="s">
        <v>43</v>
      </c>
      <c r="B7" s="7"/>
      <c r="C7" s="7"/>
      <c r="D7" s="6"/>
      <c r="E7" s="7" t="s">
        <v>151</v>
      </c>
      <c r="F7" s="5"/>
      <c r="G7" s="5"/>
      <c r="H7" s="5"/>
    </row>
    <row r="8" spans="1:8" ht="18.75">
      <c r="A8" s="7"/>
      <c r="B8" s="7"/>
      <c r="C8" s="7"/>
      <c r="D8" s="8"/>
      <c r="E8" s="7" t="s">
        <v>45</v>
      </c>
      <c r="F8" s="4"/>
      <c r="G8" s="4"/>
      <c r="H8" s="4"/>
    </row>
    <row r="9" spans="1:5" ht="19.5" thickBot="1">
      <c r="A9" s="9"/>
      <c r="B9" s="9"/>
      <c r="C9" s="9"/>
      <c r="D9" s="9"/>
      <c r="E9" s="9"/>
    </row>
    <row r="10" spans="1:6" ht="12.75">
      <c r="A10" s="176" t="s">
        <v>37</v>
      </c>
      <c r="B10" s="192" t="s">
        <v>38</v>
      </c>
      <c r="C10" s="194" t="s">
        <v>1</v>
      </c>
      <c r="D10" s="192" t="s">
        <v>6</v>
      </c>
      <c r="E10" s="192" t="s">
        <v>7</v>
      </c>
      <c r="F10" s="196" t="s">
        <v>17</v>
      </c>
    </row>
    <row r="11" spans="1:6" ht="30" customHeight="1" thickBot="1">
      <c r="A11" s="177"/>
      <c r="B11" s="193"/>
      <c r="C11" s="195"/>
      <c r="D11" s="193"/>
      <c r="E11" s="193"/>
      <c r="F11" s="197"/>
    </row>
    <row r="12" spans="1:6" ht="30.75" customHeight="1">
      <c r="A12" s="115">
        <v>1</v>
      </c>
      <c r="B12" s="101" t="s">
        <v>59</v>
      </c>
      <c r="C12" s="101" t="s">
        <v>120</v>
      </c>
      <c r="D12" s="11" t="s">
        <v>14</v>
      </c>
      <c r="E12" s="11">
        <v>100</v>
      </c>
      <c r="F12" s="11">
        <f>E12*3</f>
        <v>300</v>
      </c>
    </row>
    <row r="13" spans="1:6" ht="32.25" customHeight="1">
      <c r="A13" s="111">
        <v>2</v>
      </c>
      <c r="B13" s="109" t="s">
        <v>189</v>
      </c>
      <c r="C13" s="109" t="s">
        <v>117</v>
      </c>
      <c r="D13" s="110" t="s">
        <v>13</v>
      </c>
      <c r="E13" s="110">
        <v>30</v>
      </c>
      <c r="F13" s="11">
        <f aca="true" t="shared" si="0" ref="F13:F19">E13*3</f>
        <v>90</v>
      </c>
    </row>
    <row r="14" spans="1:6" ht="30.75" customHeight="1">
      <c r="A14" s="111">
        <v>3</v>
      </c>
      <c r="B14" s="109" t="s">
        <v>77</v>
      </c>
      <c r="C14" s="109" t="s">
        <v>86</v>
      </c>
      <c r="D14" s="110" t="s">
        <v>13</v>
      </c>
      <c r="E14" s="110">
        <v>30</v>
      </c>
      <c r="F14" s="11">
        <f t="shared" si="0"/>
        <v>90</v>
      </c>
    </row>
    <row r="15" spans="1:6" ht="32.25" customHeight="1">
      <c r="A15" s="111">
        <v>4</v>
      </c>
      <c r="B15" s="109" t="s">
        <v>184</v>
      </c>
      <c r="C15" s="109" t="s">
        <v>76</v>
      </c>
      <c r="D15" s="110" t="s">
        <v>13</v>
      </c>
      <c r="E15" s="110">
        <v>30</v>
      </c>
      <c r="F15" s="11">
        <f t="shared" si="0"/>
        <v>90</v>
      </c>
    </row>
    <row r="16" spans="1:6" ht="30" customHeight="1">
      <c r="A16" s="111">
        <v>5</v>
      </c>
      <c r="B16" s="109" t="s">
        <v>185</v>
      </c>
      <c r="C16" s="109" t="s">
        <v>96</v>
      </c>
      <c r="D16" s="110">
        <v>1</v>
      </c>
      <c r="E16" s="110">
        <v>10</v>
      </c>
      <c r="F16" s="11">
        <f t="shared" si="0"/>
        <v>30</v>
      </c>
    </row>
    <row r="17" spans="1:6" ht="30.75" customHeight="1">
      <c r="A17" s="111">
        <v>6</v>
      </c>
      <c r="B17" s="109" t="s">
        <v>132</v>
      </c>
      <c r="C17" s="109" t="s">
        <v>186</v>
      </c>
      <c r="D17" s="110" t="s">
        <v>13</v>
      </c>
      <c r="E17" s="110">
        <v>30</v>
      </c>
      <c r="F17" s="11">
        <f t="shared" si="0"/>
        <v>90</v>
      </c>
    </row>
    <row r="18" spans="1:6" ht="33.75" customHeight="1">
      <c r="A18" s="111">
        <v>7</v>
      </c>
      <c r="B18" s="109" t="s">
        <v>97</v>
      </c>
      <c r="C18" s="109" t="s">
        <v>106</v>
      </c>
      <c r="D18" s="110" t="s">
        <v>13</v>
      </c>
      <c r="E18" s="110">
        <v>30</v>
      </c>
      <c r="F18" s="11">
        <f t="shared" si="0"/>
        <v>90</v>
      </c>
    </row>
    <row r="19" spans="1:6" ht="33.75" customHeight="1" thickBot="1">
      <c r="A19" s="112">
        <v>8</v>
      </c>
      <c r="B19" s="113" t="s">
        <v>133</v>
      </c>
      <c r="C19" s="113" t="s">
        <v>187</v>
      </c>
      <c r="D19" s="114">
        <v>1</v>
      </c>
      <c r="E19" s="114">
        <v>10</v>
      </c>
      <c r="F19" s="14">
        <f t="shared" si="0"/>
        <v>30</v>
      </c>
    </row>
    <row r="20" spans="1:6" ht="20.25" customHeight="1" thickBot="1">
      <c r="A20" s="184" t="s">
        <v>12</v>
      </c>
      <c r="B20" s="185"/>
      <c r="C20" s="185"/>
      <c r="D20" s="185"/>
      <c r="E20" s="186"/>
      <c r="F20" s="61">
        <f>SUM(F12:F19)</f>
        <v>810</v>
      </c>
    </row>
    <row r="21" spans="2:4" ht="12.75">
      <c r="B21" s="3"/>
      <c r="C21" s="40"/>
      <c r="D21" s="3"/>
    </row>
    <row r="23" spans="2:4" ht="15.75">
      <c r="B23" s="7" t="s">
        <v>46</v>
      </c>
      <c r="C23" s="7"/>
      <c r="D23" s="7"/>
    </row>
    <row r="24" spans="2:4" ht="15.75">
      <c r="B24" s="7" t="s">
        <v>47</v>
      </c>
      <c r="C24" s="7"/>
      <c r="D24" s="7"/>
    </row>
    <row r="25" spans="2:4" ht="15.75">
      <c r="B25" s="41"/>
      <c r="C25" s="41"/>
      <c r="D25" s="41"/>
    </row>
  </sheetData>
  <mergeCells count="12">
    <mergeCell ref="A2:F2"/>
    <mergeCell ref="A3:F3"/>
    <mergeCell ref="A4:F4"/>
    <mergeCell ref="A5:F5"/>
    <mergeCell ref="A20:E20"/>
    <mergeCell ref="A6:F6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" footer="0.5"/>
  <pageSetup horizontalDpi="600" verticalDpi="600" orientation="portrait" paperSize="9" scale="8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L31"/>
  <sheetViews>
    <sheetView view="pageBreakPreview" zoomScaleSheetLayoutView="100" workbookViewId="0" topLeftCell="A11">
      <selection activeCell="D26" sqref="D26"/>
    </sheetView>
  </sheetViews>
  <sheetFormatPr defaultColWidth="9.140625" defaultRowHeight="12.75"/>
  <cols>
    <col min="1" max="1" width="7.57421875" style="0" customWidth="1"/>
    <col min="2" max="2" width="33.00390625" style="0" customWidth="1"/>
    <col min="3" max="3" width="9.8515625" style="0" customWidth="1"/>
    <col min="4" max="4" width="10.421875" style="0" customWidth="1"/>
    <col min="5" max="5" width="10.57421875" style="0" customWidth="1"/>
    <col min="6" max="6" width="15.140625" style="0" customWidth="1"/>
    <col min="7" max="7" width="7.8515625" style="0" customWidth="1"/>
    <col min="8" max="8" width="4.28125" style="0" customWidth="1"/>
    <col min="9" max="9" width="5.421875" style="0" customWidth="1"/>
    <col min="10" max="10" width="4.57421875" style="0" customWidth="1"/>
    <col min="11" max="11" width="4.28125" style="0" customWidth="1"/>
    <col min="12" max="12" width="6.140625" style="0" customWidth="1"/>
    <col min="13" max="13" width="7.8515625" style="0" customWidth="1"/>
    <col min="14" max="14" width="10.57421875" style="0" customWidth="1"/>
    <col min="15" max="15" width="11.140625" style="0" customWidth="1"/>
    <col min="16" max="16" width="11.8515625" style="0" customWidth="1"/>
  </cols>
  <sheetData>
    <row r="2" spans="1:12" ht="24" customHeight="1">
      <c r="A2" s="141" t="s">
        <v>33</v>
      </c>
      <c r="B2" s="142"/>
      <c r="C2" s="142"/>
      <c r="D2" s="142"/>
      <c r="E2" s="142"/>
      <c r="F2" s="142"/>
      <c r="G2" s="1"/>
      <c r="H2" s="1"/>
      <c r="I2" s="1"/>
      <c r="J2" s="1"/>
      <c r="K2" s="1"/>
      <c r="L2" s="1"/>
    </row>
    <row r="3" spans="1:6" ht="18.75">
      <c r="A3" s="144" t="s">
        <v>40</v>
      </c>
      <c r="B3" s="142"/>
      <c r="C3" s="142"/>
      <c r="D3" s="142"/>
      <c r="E3" s="142"/>
      <c r="F3" s="142"/>
    </row>
    <row r="4" spans="1:6" ht="37.5" customHeight="1">
      <c r="A4" s="167" t="s">
        <v>41</v>
      </c>
      <c r="B4" s="198"/>
      <c r="C4" s="198"/>
      <c r="D4" s="198"/>
      <c r="E4" s="198"/>
      <c r="F4" s="198"/>
    </row>
    <row r="5" spans="1:6" ht="38.25" customHeight="1">
      <c r="A5" s="175" t="s">
        <v>55</v>
      </c>
      <c r="B5" s="199"/>
      <c r="C5" s="199"/>
      <c r="D5" s="199"/>
      <c r="E5" s="199"/>
      <c r="F5" s="199"/>
    </row>
    <row r="6" spans="1:6" ht="20.25">
      <c r="A6" s="7" t="s">
        <v>43</v>
      </c>
      <c r="B6" s="7"/>
      <c r="C6" s="7"/>
      <c r="D6" s="6"/>
      <c r="E6" s="7" t="s">
        <v>56</v>
      </c>
      <c r="F6" s="5"/>
    </row>
    <row r="7" spans="1:12" ht="18.75">
      <c r="A7" s="7" t="s">
        <v>58</v>
      </c>
      <c r="B7" s="7"/>
      <c r="C7" s="7"/>
      <c r="D7" s="8"/>
      <c r="E7" s="7" t="s">
        <v>45</v>
      </c>
      <c r="F7" s="4"/>
      <c r="L7" s="83"/>
    </row>
    <row r="8" spans="1:12" ht="18.75">
      <c r="A8" s="9"/>
      <c r="B8" s="9"/>
      <c r="C8" s="9"/>
      <c r="D8" s="9"/>
      <c r="E8" s="9"/>
      <c r="L8" s="83"/>
    </row>
    <row r="9" spans="1:12" ht="15.75" customHeight="1">
      <c r="A9" s="163" t="s">
        <v>37</v>
      </c>
      <c r="B9" s="164" t="s">
        <v>38</v>
      </c>
      <c r="C9" s="164" t="s">
        <v>39</v>
      </c>
      <c r="D9" s="200" t="s">
        <v>2</v>
      </c>
      <c r="E9" s="201"/>
      <c r="F9" s="202"/>
      <c r="L9" s="83"/>
    </row>
    <row r="10" spans="1:12" ht="15.75">
      <c r="A10" s="163"/>
      <c r="B10" s="165"/>
      <c r="C10" s="164"/>
      <c r="D10" s="85" t="s">
        <v>3</v>
      </c>
      <c r="E10" s="85" t="s">
        <v>4</v>
      </c>
      <c r="F10" s="86" t="s">
        <v>5</v>
      </c>
      <c r="L10" s="83"/>
    </row>
    <row r="11" spans="1:12" ht="15.75">
      <c r="A11" s="23" t="s">
        <v>8</v>
      </c>
      <c r="B11" s="12" t="s">
        <v>67</v>
      </c>
      <c r="C11" s="118">
        <v>20</v>
      </c>
      <c r="D11" s="44">
        <v>0.08234953703703704</v>
      </c>
      <c r="E11" s="44">
        <v>0.09820601851851851</v>
      </c>
      <c r="F11" s="44">
        <f aca="true" t="shared" si="0" ref="F11:F25">E11-D11</f>
        <v>0.01585648148148147</v>
      </c>
      <c r="G11" s="43"/>
      <c r="L11" s="83"/>
    </row>
    <row r="12" spans="1:12" ht="15.75">
      <c r="A12" s="24" t="s">
        <v>0</v>
      </c>
      <c r="B12" s="13" t="s">
        <v>77</v>
      </c>
      <c r="C12" s="119">
        <v>14</v>
      </c>
      <c r="D12" s="47">
        <v>0.08149305555555555</v>
      </c>
      <c r="E12" s="47">
        <v>0.09752314814814815</v>
      </c>
      <c r="F12" s="47">
        <f t="shared" si="0"/>
        <v>0.016030092592592596</v>
      </c>
      <c r="G12" s="43"/>
      <c r="L12" s="83"/>
    </row>
    <row r="13" spans="1:12" ht="15.75">
      <c r="A13" s="24" t="s">
        <v>9</v>
      </c>
      <c r="B13" s="13" t="s">
        <v>87</v>
      </c>
      <c r="C13" s="119">
        <v>21</v>
      </c>
      <c r="D13" s="47">
        <v>0.08266203703703703</v>
      </c>
      <c r="E13" s="47">
        <v>0.09996527777777779</v>
      </c>
      <c r="F13" s="47">
        <f t="shared" si="0"/>
        <v>0.017303240740740758</v>
      </c>
      <c r="L13" s="83"/>
    </row>
    <row r="14" spans="1:12" ht="15.75">
      <c r="A14" s="24">
        <v>4</v>
      </c>
      <c r="B14" s="13" t="s">
        <v>97</v>
      </c>
      <c r="C14" s="119">
        <v>11</v>
      </c>
      <c r="D14" s="47">
        <v>0.08398148148148149</v>
      </c>
      <c r="E14" s="47">
        <v>0.1015625</v>
      </c>
      <c r="F14" s="47">
        <f t="shared" si="0"/>
        <v>0.01758101851851851</v>
      </c>
      <c r="L14" s="83"/>
    </row>
    <row r="15" spans="1:12" ht="15.75">
      <c r="A15" s="24">
        <v>5</v>
      </c>
      <c r="B15" s="13" t="s">
        <v>192</v>
      </c>
      <c r="C15" s="119">
        <v>24</v>
      </c>
      <c r="D15" s="47">
        <v>0.10277777777777779</v>
      </c>
      <c r="E15" s="47">
        <v>0.12100694444444444</v>
      </c>
      <c r="F15" s="47">
        <f t="shared" si="0"/>
        <v>0.018229166666666657</v>
      </c>
      <c r="L15" s="83"/>
    </row>
    <row r="16" spans="1:12" ht="15.75">
      <c r="A16" s="24">
        <v>6</v>
      </c>
      <c r="B16" s="13" t="s">
        <v>189</v>
      </c>
      <c r="C16" s="119">
        <v>17</v>
      </c>
      <c r="D16" s="47">
        <v>0.08302083333333334</v>
      </c>
      <c r="E16" s="47">
        <v>0.1013425925925926</v>
      </c>
      <c r="F16" s="47">
        <f t="shared" si="0"/>
        <v>0.01832175925925926</v>
      </c>
      <c r="L16" s="83"/>
    </row>
    <row r="17" spans="1:12" ht="15.75">
      <c r="A17" s="24">
        <v>7</v>
      </c>
      <c r="B17" s="13" t="s">
        <v>133</v>
      </c>
      <c r="C17" s="119">
        <v>18</v>
      </c>
      <c r="D17" s="47">
        <v>0.08664351851851852</v>
      </c>
      <c r="E17" s="47">
        <v>0.10527777777777779</v>
      </c>
      <c r="F17" s="47">
        <f t="shared" si="0"/>
        <v>0.018634259259259267</v>
      </c>
      <c r="L17" s="83"/>
    </row>
    <row r="18" spans="1:12" ht="15.75">
      <c r="A18" s="24">
        <v>8</v>
      </c>
      <c r="B18" s="13" t="s">
        <v>132</v>
      </c>
      <c r="C18" s="119">
        <v>16</v>
      </c>
      <c r="D18" s="47">
        <v>0.0862962962962963</v>
      </c>
      <c r="E18" s="47">
        <v>0.10502314814814816</v>
      </c>
      <c r="F18" s="47">
        <f t="shared" si="0"/>
        <v>0.018726851851851856</v>
      </c>
      <c r="L18" s="83"/>
    </row>
    <row r="19" spans="1:12" ht="15.75">
      <c r="A19" s="24">
        <v>9</v>
      </c>
      <c r="B19" s="13" t="s">
        <v>146</v>
      </c>
      <c r="C19" s="119">
        <v>15</v>
      </c>
      <c r="D19" s="47">
        <v>0.10416666666666667</v>
      </c>
      <c r="E19" s="47">
        <v>0.1231712962962963</v>
      </c>
      <c r="F19" s="47">
        <f t="shared" si="0"/>
        <v>0.019004629629629635</v>
      </c>
      <c r="L19" s="83"/>
    </row>
    <row r="20" spans="1:12" ht="15.75">
      <c r="A20" s="24">
        <v>10</v>
      </c>
      <c r="B20" s="13" t="s">
        <v>59</v>
      </c>
      <c r="C20" s="119">
        <v>27</v>
      </c>
      <c r="D20" s="47">
        <v>0.0820023148148148</v>
      </c>
      <c r="E20" s="47">
        <v>0.1014236111111111</v>
      </c>
      <c r="F20" s="47">
        <f t="shared" si="0"/>
        <v>0.019421296296296298</v>
      </c>
      <c r="L20" s="83"/>
    </row>
    <row r="21" spans="1:12" ht="15.75">
      <c r="A21" s="24">
        <v>11</v>
      </c>
      <c r="B21" s="13" t="s">
        <v>148</v>
      </c>
      <c r="C21" s="119">
        <v>25</v>
      </c>
      <c r="D21" s="47">
        <v>0.1</v>
      </c>
      <c r="E21" s="47">
        <v>0.11990740740740741</v>
      </c>
      <c r="F21" s="47">
        <f t="shared" si="0"/>
        <v>0.0199074074074074</v>
      </c>
      <c r="L21" s="83"/>
    </row>
    <row r="22" spans="1:6" ht="15.75">
      <c r="A22" s="24">
        <v>12</v>
      </c>
      <c r="B22" s="13" t="s">
        <v>34</v>
      </c>
      <c r="C22" s="119">
        <v>23</v>
      </c>
      <c r="D22" s="47">
        <v>0.10555555555555556</v>
      </c>
      <c r="E22" s="47">
        <v>0.12564814814814815</v>
      </c>
      <c r="F22" s="47">
        <f t="shared" si="0"/>
        <v>0.020092592592592592</v>
      </c>
    </row>
    <row r="23" spans="1:6" ht="15.75">
      <c r="A23" s="24">
        <v>13</v>
      </c>
      <c r="B23" s="13" t="s">
        <v>147</v>
      </c>
      <c r="C23" s="119">
        <v>12</v>
      </c>
      <c r="D23" s="47">
        <v>0.1013888888888889</v>
      </c>
      <c r="E23" s="47">
        <v>0.12167824074074074</v>
      </c>
      <c r="F23" s="47">
        <f t="shared" si="0"/>
        <v>0.020289351851851836</v>
      </c>
    </row>
    <row r="24" spans="1:6" ht="15.75">
      <c r="A24" s="24">
        <v>14</v>
      </c>
      <c r="B24" s="13" t="s">
        <v>150</v>
      </c>
      <c r="C24" s="119">
        <v>26</v>
      </c>
      <c r="D24" s="47">
        <v>0.09722222222222222</v>
      </c>
      <c r="E24" s="47">
        <v>0.11755787037037037</v>
      </c>
      <c r="F24" s="47">
        <f t="shared" si="0"/>
        <v>0.020335648148148144</v>
      </c>
    </row>
    <row r="25" spans="1:6" ht="15.75">
      <c r="A25" s="24">
        <v>15</v>
      </c>
      <c r="B25" s="13" t="s">
        <v>149</v>
      </c>
      <c r="C25" s="119">
        <v>19</v>
      </c>
      <c r="D25" s="47">
        <v>0.09861111111111111</v>
      </c>
      <c r="E25" s="47">
        <v>0.1191550925925926</v>
      </c>
      <c r="F25" s="47">
        <f t="shared" si="0"/>
        <v>0.020543981481481496</v>
      </c>
    </row>
    <row r="26" spans="1:6" ht="15.75">
      <c r="A26" s="24"/>
      <c r="B26" s="13" t="s">
        <v>141</v>
      </c>
      <c r="C26" s="119">
        <v>22</v>
      </c>
      <c r="D26" s="47" t="s">
        <v>198</v>
      </c>
      <c r="E26" s="47"/>
      <c r="F26" s="47"/>
    </row>
    <row r="27" spans="1:6" ht="15.75">
      <c r="A27" s="25" t="s">
        <v>36</v>
      </c>
      <c r="B27" s="15" t="s">
        <v>196</v>
      </c>
      <c r="C27" s="120">
        <v>29</v>
      </c>
      <c r="D27" s="48">
        <v>0.10694444444444444</v>
      </c>
      <c r="E27" s="48">
        <v>0.12295138888888889</v>
      </c>
      <c r="F27" s="48">
        <f>E27-D27</f>
        <v>0.01600694444444445</v>
      </c>
    </row>
    <row r="30" spans="2:4" ht="15.75">
      <c r="B30" s="7" t="s">
        <v>46</v>
      </c>
      <c r="C30" s="7"/>
      <c r="D30" s="7"/>
    </row>
    <row r="31" spans="2:4" ht="15.75">
      <c r="B31" s="7" t="s">
        <v>47</v>
      </c>
      <c r="C31" s="7"/>
      <c r="D31" s="7"/>
    </row>
  </sheetData>
  <mergeCells count="8">
    <mergeCell ref="A9:A10"/>
    <mergeCell ref="B9:B10"/>
    <mergeCell ref="C9:C10"/>
    <mergeCell ref="D9:F9"/>
    <mergeCell ref="A2:F2"/>
    <mergeCell ref="A3:F3"/>
    <mergeCell ref="A4:F4"/>
    <mergeCell ref="A5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P29"/>
  <sheetViews>
    <sheetView view="pageBreakPreview" zoomScaleSheetLayoutView="100" workbookViewId="0" topLeftCell="A12">
      <selection activeCell="D25" sqref="D25"/>
    </sheetView>
  </sheetViews>
  <sheetFormatPr defaultColWidth="9.140625" defaultRowHeight="12.75"/>
  <cols>
    <col min="1" max="1" width="7.57421875" style="0" customWidth="1"/>
    <col min="2" max="2" width="33.00390625" style="0" customWidth="1"/>
    <col min="3" max="3" width="9.8515625" style="0" customWidth="1"/>
    <col min="4" max="4" width="11.140625" style="0" customWidth="1"/>
    <col min="5" max="5" width="10.57421875" style="0" customWidth="1"/>
    <col min="6" max="6" width="15.140625" style="0" customWidth="1"/>
    <col min="7" max="7" width="5.421875" style="0" customWidth="1"/>
    <col min="8" max="8" width="6.57421875" style="0" customWidth="1"/>
    <col min="9" max="9" width="8.140625" style="0" customWidth="1"/>
    <col min="10" max="10" width="15.28125" style="0" customWidth="1"/>
    <col min="11" max="11" width="7.8515625" style="0" customWidth="1"/>
    <col min="12" max="12" width="4.28125" style="0" customWidth="1"/>
    <col min="13" max="13" width="5.421875" style="0" customWidth="1"/>
    <col min="14" max="14" width="4.57421875" style="0" customWidth="1"/>
    <col min="15" max="15" width="4.28125" style="0" customWidth="1"/>
    <col min="16" max="16" width="6.140625" style="0" customWidth="1"/>
    <col min="17" max="17" width="7.8515625" style="0" customWidth="1"/>
    <col min="18" max="18" width="10.57421875" style="0" customWidth="1"/>
    <col min="19" max="19" width="11.140625" style="0" customWidth="1"/>
    <col min="20" max="20" width="11.8515625" style="0" customWidth="1"/>
  </cols>
  <sheetData>
    <row r="2" spans="1:16" ht="24" customHeight="1">
      <c r="A2" s="141" t="s">
        <v>33</v>
      </c>
      <c r="B2" s="143"/>
      <c r="C2" s="143"/>
      <c r="D2" s="143"/>
      <c r="E2" s="143"/>
      <c r="F2" s="143"/>
      <c r="G2" s="16"/>
      <c r="H2" s="16"/>
      <c r="I2" s="16"/>
      <c r="J2" s="1"/>
      <c r="K2" s="1"/>
      <c r="L2" s="1"/>
      <c r="M2" s="1"/>
      <c r="N2" s="1"/>
      <c r="O2" s="1"/>
      <c r="P2" s="1"/>
    </row>
    <row r="3" spans="1:9" ht="18.75">
      <c r="A3" s="144" t="s">
        <v>40</v>
      </c>
      <c r="B3" s="143"/>
      <c r="C3" s="143"/>
      <c r="D3" s="143"/>
      <c r="E3" s="143"/>
      <c r="F3" s="143"/>
      <c r="G3" s="16"/>
      <c r="H3" s="16"/>
      <c r="I3" s="16"/>
    </row>
    <row r="4" spans="1:10" ht="37.5" customHeight="1">
      <c r="A4" s="167" t="s">
        <v>41</v>
      </c>
      <c r="B4" s="168"/>
      <c r="C4" s="168"/>
      <c r="D4" s="168"/>
      <c r="E4" s="168"/>
      <c r="F4" s="168"/>
      <c r="G4" s="29"/>
      <c r="H4" s="29"/>
      <c r="I4" s="29"/>
      <c r="J4" s="2"/>
    </row>
    <row r="5" spans="1:10" ht="36.75" customHeight="1">
      <c r="A5" s="175" t="s">
        <v>60</v>
      </c>
      <c r="B5" s="168"/>
      <c r="C5" s="168"/>
      <c r="D5" s="168"/>
      <c r="E5" s="168"/>
      <c r="F5" s="168"/>
      <c r="G5" s="16"/>
      <c r="H5" s="16"/>
      <c r="I5" s="16"/>
      <c r="J5" s="4"/>
    </row>
    <row r="6" spans="1:8" ht="20.25">
      <c r="A6" s="7" t="s">
        <v>43</v>
      </c>
      <c r="B6" s="7"/>
      <c r="C6" s="7"/>
      <c r="D6" s="6"/>
      <c r="E6" s="7" t="s">
        <v>56</v>
      </c>
      <c r="F6" s="5"/>
      <c r="G6" s="5"/>
      <c r="H6" s="5"/>
    </row>
    <row r="7" spans="1:8" ht="18.75">
      <c r="A7" s="7" t="s">
        <v>58</v>
      </c>
      <c r="B7" s="7"/>
      <c r="C7" s="7"/>
      <c r="D7" s="8"/>
      <c r="E7" s="7" t="s">
        <v>45</v>
      </c>
      <c r="F7" s="4"/>
      <c r="G7" s="4"/>
      <c r="H7" s="4"/>
    </row>
    <row r="8" spans="1:5" ht="18.75">
      <c r="A8" s="9"/>
      <c r="B8" s="9"/>
      <c r="C8" s="9"/>
      <c r="D8" s="9"/>
      <c r="E8" s="9"/>
    </row>
    <row r="9" spans="1:6" ht="15.75">
      <c r="A9" s="163" t="s">
        <v>37</v>
      </c>
      <c r="B9" s="164" t="s">
        <v>38</v>
      </c>
      <c r="C9" s="164" t="s">
        <v>39</v>
      </c>
      <c r="D9" s="200" t="s">
        <v>2</v>
      </c>
      <c r="E9" s="201"/>
      <c r="F9" s="202"/>
    </row>
    <row r="10" spans="1:6" ht="15.75">
      <c r="A10" s="163"/>
      <c r="B10" s="164"/>
      <c r="C10" s="164"/>
      <c r="D10" s="85" t="s">
        <v>3</v>
      </c>
      <c r="E10" s="85" t="s">
        <v>4</v>
      </c>
      <c r="F10" s="85" t="s">
        <v>5</v>
      </c>
    </row>
    <row r="11" spans="1:6" ht="15.75">
      <c r="A11" s="21" t="s">
        <v>8</v>
      </c>
      <c r="B11" s="12" t="s">
        <v>87</v>
      </c>
      <c r="C11" s="10">
        <v>21</v>
      </c>
      <c r="D11" s="44">
        <v>0.06641203703703703</v>
      </c>
      <c r="E11" s="49">
        <v>0.08266203703703703</v>
      </c>
      <c r="F11" s="44">
        <f>E11-D11</f>
        <v>0.01625</v>
      </c>
    </row>
    <row r="12" spans="1:6" ht="15.75">
      <c r="A12" s="22" t="s">
        <v>0</v>
      </c>
      <c r="B12" s="13" t="s">
        <v>67</v>
      </c>
      <c r="C12" s="14">
        <v>20</v>
      </c>
      <c r="D12" s="47">
        <v>0.06591435185185185</v>
      </c>
      <c r="E12" s="50">
        <v>0.08234953703703704</v>
      </c>
      <c r="F12" s="47">
        <f aca="true" t="shared" si="0" ref="F12:F24">E12-D12</f>
        <v>0.01643518518518519</v>
      </c>
    </row>
    <row r="13" spans="1:6" ht="15.75">
      <c r="A13" s="22" t="s">
        <v>9</v>
      </c>
      <c r="B13" s="13" t="s">
        <v>143</v>
      </c>
      <c r="C13" s="14">
        <v>74</v>
      </c>
      <c r="D13" s="47">
        <v>0.07152777777777779</v>
      </c>
      <c r="E13" s="50">
        <v>0.08814814814814814</v>
      </c>
      <c r="F13" s="47">
        <f t="shared" si="0"/>
        <v>0.016620370370370355</v>
      </c>
    </row>
    <row r="14" spans="1:6" ht="15.75">
      <c r="A14" s="22">
        <v>4</v>
      </c>
      <c r="B14" s="13" t="s">
        <v>77</v>
      </c>
      <c r="C14" s="14">
        <v>14</v>
      </c>
      <c r="D14" s="47">
        <v>0.06480324074074074</v>
      </c>
      <c r="E14" s="50">
        <v>0.08149305555555555</v>
      </c>
      <c r="F14" s="47">
        <f t="shared" si="0"/>
        <v>0.01668981481481481</v>
      </c>
    </row>
    <row r="15" spans="1:6" ht="15.75">
      <c r="A15" s="22">
        <v>5</v>
      </c>
      <c r="B15" s="13" t="s">
        <v>97</v>
      </c>
      <c r="C15" s="14">
        <v>11</v>
      </c>
      <c r="D15" s="47">
        <v>0.06685185185185184</v>
      </c>
      <c r="E15" s="50">
        <v>0.08398148148148149</v>
      </c>
      <c r="F15" s="47">
        <f t="shared" si="0"/>
        <v>0.017129629629629647</v>
      </c>
    </row>
    <row r="16" spans="1:6" ht="15.75">
      <c r="A16" s="22">
        <v>6</v>
      </c>
      <c r="B16" s="13" t="s">
        <v>59</v>
      </c>
      <c r="C16" s="14">
        <v>79</v>
      </c>
      <c r="D16" s="47">
        <v>0.06457175925925926</v>
      </c>
      <c r="E16" s="50">
        <v>0.0820023148148148</v>
      </c>
      <c r="F16" s="47">
        <f t="shared" si="0"/>
        <v>0.017430555555555546</v>
      </c>
    </row>
    <row r="17" spans="1:6" ht="15.75">
      <c r="A17" s="22">
        <v>7</v>
      </c>
      <c r="B17" s="13" t="s">
        <v>97</v>
      </c>
      <c r="C17" s="14">
        <v>77</v>
      </c>
      <c r="D17" s="47">
        <v>0.07256944444444445</v>
      </c>
      <c r="E17" s="50">
        <v>0.0903125</v>
      </c>
      <c r="F17" s="47">
        <f t="shared" si="0"/>
        <v>0.017743055555555554</v>
      </c>
    </row>
    <row r="18" spans="1:6" ht="15.75">
      <c r="A18" s="22">
        <v>8</v>
      </c>
      <c r="B18" s="13" t="s">
        <v>189</v>
      </c>
      <c r="C18" s="14">
        <v>17</v>
      </c>
      <c r="D18" s="47">
        <v>0.06506944444444444</v>
      </c>
      <c r="E18" s="50">
        <v>0.08302083333333334</v>
      </c>
      <c r="F18" s="47">
        <f t="shared" si="0"/>
        <v>0.01795138888888889</v>
      </c>
    </row>
    <row r="19" spans="1:6" ht="15.75">
      <c r="A19" s="22">
        <v>9</v>
      </c>
      <c r="B19" s="13" t="s">
        <v>133</v>
      </c>
      <c r="C19" s="14">
        <v>18</v>
      </c>
      <c r="D19" s="47">
        <v>0.06861111111111111</v>
      </c>
      <c r="E19" s="50">
        <v>0.08664351851851852</v>
      </c>
      <c r="F19" s="47">
        <f t="shared" si="0"/>
        <v>0.018032407407407414</v>
      </c>
    </row>
    <row r="20" spans="1:6" ht="15.75">
      <c r="A20" s="22">
        <v>10</v>
      </c>
      <c r="B20" s="13" t="s">
        <v>132</v>
      </c>
      <c r="C20" s="14">
        <v>16</v>
      </c>
      <c r="D20" s="47">
        <v>0.06791666666666667</v>
      </c>
      <c r="E20" s="50">
        <v>0.0862962962962963</v>
      </c>
      <c r="F20" s="47">
        <f t="shared" si="0"/>
        <v>0.018379629629629635</v>
      </c>
    </row>
    <row r="21" spans="1:6" ht="15.75">
      <c r="A21" s="22">
        <v>11</v>
      </c>
      <c r="B21" s="13" t="s">
        <v>136</v>
      </c>
      <c r="C21" s="14">
        <v>64</v>
      </c>
      <c r="D21" s="47">
        <v>0.07083333333333333</v>
      </c>
      <c r="E21" s="50">
        <v>0.09030092592592592</v>
      </c>
      <c r="F21" s="47">
        <f t="shared" si="0"/>
        <v>0.019467592592592592</v>
      </c>
    </row>
    <row r="22" spans="1:6" ht="15.75">
      <c r="A22" s="22">
        <v>12</v>
      </c>
      <c r="B22" s="13" t="s">
        <v>137</v>
      </c>
      <c r="C22" s="14">
        <v>66</v>
      </c>
      <c r="D22" s="47">
        <v>0.07118055555555557</v>
      </c>
      <c r="E22" s="50">
        <v>0.09067129629629629</v>
      </c>
      <c r="F22" s="47">
        <f t="shared" si="0"/>
        <v>0.019490740740740725</v>
      </c>
    </row>
    <row r="23" spans="1:6" ht="15.75">
      <c r="A23" s="22">
        <v>13</v>
      </c>
      <c r="B23" s="13" t="s">
        <v>157</v>
      </c>
      <c r="C23" s="14">
        <v>65</v>
      </c>
      <c r="D23" s="47">
        <v>0.071875</v>
      </c>
      <c r="E23" s="50">
        <v>0.0926273148148148</v>
      </c>
      <c r="F23" s="47">
        <f t="shared" si="0"/>
        <v>0.020752314814814807</v>
      </c>
    </row>
    <row r="24" spans="1:6" ht="15.75">
      <c r="A24" s="22">
        <v>14</v>
      </c>
      <c r="B24" s="13" t="s">
        <v>138</v>
      </c>
      <c r="C24" s="14">
        <v>67</v>
      </c>
      <c r="D24" s="47">
        <v>0.07222222222222223</v>
      </c>
      <c r="E24" s="50">
        <v>0.09370370370370369</v>
      </c>
      <c r="F24" s="47">
        <f t="shared" si="0"/>
        <v>0.021481481481481463</v>
      </c>
    </row>
    <row r="25" spans="1:6" ht="15.75">
      <c r="A25" s="26"/>
      <c r="B25" s="15" t="s">
        <v>155</v>
      </c>
      <c r="C25" s="11">
        <v>78</v>
      </c>
      <c r="D25" s="48" t="s">
        <v>198</v>
      </c>
      <c r="E25" s="48"/>
      <c r="F25" s="48"/>
    </row>
    <row r="28" spans="2:4" ht="15.75">
      <c r="B28" s="7" t="s">
        <v>46</v>
      </c>
      <c r="C28" s="7"/>
      <c r="D28" s="7"/>
    </row>
    <row r="29" spans="2:4" ht="15.75">
      <c r="B29" s="7" t="s">
        <v>47</v>
      </c>
      <c r="C29" s="7"/>
      <c r="D29" s="7"/>
    </row>
  </sheetData>
  <mergeCells count="8">
    <mergeCell ref="A9:A10"/>
    <mergeCell ref="B9:B10"/>
    <mergeCell ref="C9:C10"/>
    <mergeCell ref="D9:F9"/>
    <mergeCell ref="A2:F2"/>
    <mergeCell ref="A3:F3"/>
    <mergeCell ref="A4:F4"/>
    <mergeCell ref="A5:F5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P24"/>
  <sheetViews>
    <sheetView view="pageBreakPreview" zoomScaleSheetLayoutView="100" workbookViewId="0" topLeftCell="A10">
      <selection activeCell="D20" sqref="D20"/>
    </sheetView>
  </sheetViews>
  <sheetFormatPr defaultColWidth="9.140625" defaultRowHeight="12.75"/>
  <cols>
    <col min="1" max="1" width="7.57421875" style="0" customWidth="1"/>
    <col min="2" max="2" width="33.00390625" style="0" customWidth="1"/>
    <col min="3" max="3" width="9.8515625" style="0" customWidth="1"/>
    <col min="4" max="4" width="11.140625" style="0" customWidth="1"/>
    <col min="5" max="5" width="10.57421875" style="0" customWidth="1"/>
    <col min="6" max="6" width="15.140625" style="0" customWidth="1"/>
    <col min="7" max="7" width="5.421875" style="0" customWidth="1"/>
    <col min="8" max="8" width="6.57421875" style="0" customWidth="1"/>
    <col min="9" max="9" width="8.140625" style="0" customWidth="1"/>
    <col min="10" max="10" width="15.28125" style="0" customWidth="1"/>
    <col min="11" max="11" width="7.8515625" style="0" customWidth="1"/>
    <col min="12" max="12" width="4.28125" style="0" customWidth="1"/>
    <col min="13" max="13" width="5.421875" style="0" customWidth="1"/>
    <col min="14" max="14" width="4.57421875" style="0" customWidth="1"/>
    <col min="15" max="15" width="4.28125" style="0" customWidth="1"/>
    <col min="16" max="16" width="6.140625" style="0" customWidth="1"/>
    <col min="17" max="17" width="7.8515625" style="0" customWidth="1"/>
    <col min="18" max="18" width="10.57421875" style="0" customWidth="1"/>
    <col min="19" max="19" width="11.140625" style="0" customWidth="1"/>
    <col min="20" max="20" width="11.8515625" style="0" customWidth="1"/>
  </cols>
  <sheetData>
    <row r="2" spans="1:16" ht="24" customHeight="1">
      <c r="A2" s="141" t="s">
        <v>33</v>
      </c>
      <c r="B2" s="143"/>
      <c r="C2" s="143"/>
      <c r="D2" s="143"/>
      <c r="E2" s="143"/>
      <c r="F2" s="143"/>
      <c r="G2" s="16"/>
      <c r="H2" s="16"/>
      <c r="I2" s="16"/>
      <c r="J2" s="1"/>
      <c r="K2" s="1"/>
      <c r="L2" s="1"/>
      <c r="M2" s="1"/>
      <c r="N2" s="1"/>
      <c r="O2" s="1"/>
      <c r="P2" s="1"/>
    </row>
    <row r="3" spans="1:9" ht="18.75">
      <c r="A3" s="144" t="s">
        <v>40</v>
      </c>
      <c r="B3" s="143"/>
      <c r="C3" s="143"/>
      <c r="D3" s="143"/>
      <c r="E3" s="143"/>
      <c r="F3" s="143"/>
      <c r="G3" s="16"/>
      <c r="H3" s="16"/>
      <c r="I3" s="16"/>
    </row>
    <row r="4" spans="1:10" ht="37.5" customHeight="1">
      <c r="A4" s="167" t="s">
        <v>41</v>
      </c>
      <c r="B4" s="168"/>
      <c r="C4" s="168"/>
      <c r="D4" s="168"/>
      <c r="E4" s="168"/>
      <c r="F4" s="168"/>
      <c r="G4" s="29"/>
      <c r="H4" s="29"/>
      <c r="I4" s="29"/>
      <c r="J4" s="2"/>
    </row>
    <row r="5" spans="1:10" ht="36.75" customHeight="1">
      <c r="A5" s="175" t="s">
        <v>61</v>
      </c>
      <c r="B5" s="168"/>
      <c r="C5" s="168"/>
      <c r="D5" s="168"/>
      <c r="E5" s="168"/>
      <c r="F5" s="168"/>
      <c r="G5" s="16"/>
      <c r="H5" s="16"/>
      <c r="I5" s="16"/>
      <c r="J5" s="4"/>
    </row>
    <row r="6" spans="1:8" ht="20.25">
      <c r="A6" s="7" t="s">
        <v>43</v>
      </c>
      <c r="B6" s="7"/>
      <c r="C6" s="7"/>
      <c r="D6" s="6"/>
      <c r="E6" s="7" t="s">
        <v>56</v>
      </c>
      <c r="F6" s="5"/>
      <c r="G6" s="5"/>
      <c r="H6" s="5"/>
    </row>
    <row r="7" spans="1:8" ht="18.75">
      <c r="A7" s="7" t="s">
        <v>58</v>
      </c>
      <c r="B7" s="7"/>
      <c r="C7" s="7"/>
      <c r="D7" s="8"/>
      <c r="E7" s="7" t="s">
        <v>45</v>
      </c>
      <c r="F7" s="4"/>
      <c r="G7" s="4"/>
      <c r="H7" s="4"/>
    </row>
    <row r="8" spans="1:5" ht="18.75">
      <c r="A8" s="9"/>
      <c r="B8" s="9"/>
      <c r="C8" s="9"/>
      <c r="D8" s="9"/>
      <c r="E8" s="9"/>
    </row>
    <row r="9" spans="1:6" ht="15.75">
      <c r="A9" s="163" t="s">
        <v>37</v>
      </c>
      <c r="B9" s="164" t="s">
        <v>38</v>
      </c>
      <c r="C9" s="164" t="s">
        <v>39</v>
      </c>
      <c r="D9" s="200" t="s">
        <v>2</v>
      </c>
      <c r="E9" s="201"/>
      <c r="F9" s="202"/>
    </row>
    <row r="10" spans="1:6" ht="15.75">
      <c r="A10" s="163"/>
      <c r="B10" s="164"/>
      <c r="C10" s="164"/>
      <c r="D10" s="85" t="s">
        <v>3</v>
      </c>
      <c r="E10" s="85" t="s">
        <v>4</v>
      </c>
      <c r="F10" s="85" t="s">
        <v>5</v>
      </c>
    </row>
    <row r="11" spans="1:6" ht="15.75">
      <c r="A11" s="21" t="s">
        <v>8</v>
      </c>
      <c r="B11" s="18" t="s">
        <v>189</v>
      </c>
      <c r="C11" s="10">
        <v>17</v>
      </c>
      <c r="D11" s="44">
        <v>0.049305555555555554</v>
      </c>
      <c r="E11" s="49">
        <v>0.06506944444444444</v>
      </c>
      <c r="F11" s="44">
        <f>E11-D11</f>
        <v>0.01576388888888889</v>
      </c>
    </row>
    <row r="12" spans="1:6" ht="15.75">
      <c r="A12" s="22" t="s">
        <v>0</v>
      </c>
      <c r="B12" s="19" t="s">
        <v>77</v>
      </c>
      <c r="C12" s="14">
        <v>14</v>
      </c>
      <c r="D12" s="47">
        <v>0.04895833333333333</v>
      </c>
      <c r="E12" s="50">
        <v>0.06480324074074074</v>
      </c>
      <c r="F12" s="47">
        <f aca="true" t="shared" si="0" ref="F12:F19">E12-D12</f>
        <v>0.01584490740740741</v>
      </c>
    </row>
    <row r="13" spans="1:6" ht="15.75">
      <c r="A13" s="22" t="s">
        <v>9</v>
      </c>
      <c r="B13" s="19" t="s">
        <v>59</v>
      </c>
      <c r="C13" s="14">
        <v>81</v>
      </c>
      <c r="D13" s="47">
        <v>0.04861111111111111</v>
      </c>
      <c r="E13" s="50">
        <v>0.06457175925925926</v>
      </c>
      <c r="F13" s="47">
        <f t="shared" si="0"/>
        <v>0.015960648148148147</v>
      </c>
    </row>
    <row r="14" spans="1:6" ht="15.75">
      <c r="A14" s="22">
        <v>4</v>
      </c>
      <c r="B14" s="19" t="s">
        <v>97</v>
      </c>
      <c r="C14" s="14">
        <v>11</v>
      </c>
      <c r="D14" s="47">
        <v>0.05069444444444445</v>
      </c>
      <c r="E14" s="50">
        <v>0.06685185185185184</v>
      </c>
      <c r="F14" s="47">
        <f t="shared" si="0"/>
        <v>0.01615740740740739</v>
      </c>
    </row>
    <row r="15" spans="1:6" ht="15.75">
      <c r="A15" s="22">
        <v>5</v>
      </c>
      <c r="B15" s="19" t="s">
        <v>184</v>
      </c>
      <c r="C15" s="14">
        <v>20</v>
      </c>
      <c r="D15" s="47">
        <v>0.049652777777777775</v>
      </c>
      <c r="E15" s="50">
        <v>0.06591435185185185</v>
      </c>
      <c r="F15" s="47">
        <f t="shared" si="0"/>
        <v>0.016261574074074074</v>
      </c>
    </row>
    <row r="16" spans="1:6" ht="15.75">
      <c r="A16" s="22">
        <v>6</v>
      </c>
      <c r="B16" s="19" t="s">
        <v>185</v>
      </c>
      <c r="C16" s="14">
        <v>21</v>
      </c>
      <c r="D16" s="47">
        <v>0.05</v>
      </c>
      <c r="E16" s="50">
        <v>0.06641203703703703</v>
      </c>
      <c r="F16" s="47">
        <f t="shared" si="0"/>
        <v>0.01641203703703703</v>
      </c>
    </row>
    <row r="17" spans="1:6" ht="15.75">
      <c r="A17" s="22">
        <v>7</v>
      </c>
      <c r="B17" s="19" t="s">
        <v>77</v>
      </c>
      <c r="C17" s="14">
        <v>80</v>
      </c>
      <c r="D17" s="47">
        <v>0.051388888888888894</v>
      </c>
      <c r="E17" s="50">
        <v>0.06813657407407407</v>
      </c>
      <c r="F17" s="47">
        <f t="shared" si="0"/>
        <v>0.016747685185185178</v>
      </c>
    </row>
    <row r="18" spans="1:6" ht="15.75">
      <c r="A18" s="22">
        <v>8</v>
      </c>
      <c r="B18" s="19" t="s">
        <v>132</v>
      </c>
      <c r="C18" s="14">
        <v>16</v>
      </c>
      <c r="D18" s="47">
        <v>0.05034722222222222</v>
      </c>
      <c r="E18" s="50">
        <v>0.06791666666666667</v>
      </c>
      <c r="F18" s="47">
        <f t="shared" si="0"/>
        <v>0.01756944444444445</v>
      </c>
    </row>
    <row r="19" spans="1:6" ht="15.75">
      <c r="A19" s="22">
        <v>9</v>
      </c>
      <c r="B19" s="19" t="s">
        <v>133</v>
      </c>
      <c r="C19" s="14">
        <v>18</v>
      </c>
      <c r="D19" s="47">
        <v>0.05104166666666667</v>
      </c>
      <c r="E19" s="50">
        <v>0.06861111111111111</v>
      </c>
      <c r="F19" s="47">
        <f t="shared" si="0"/>
        <v>0.017569444444444436</v>
      </c>
    </row>
    <row r="20" spans="1:6" ht="15.75">
      <c r="A20" s="26"/>
      <c r="B20" s="20" t="s">
        <v>107</v>
      </c>
      <c r="C20" s="11">
        <v>82</v>
      </c>
      <c r="D20" s="48" t="s">
        <v>198</v>
      </c>
      <c r="E20" s="51"/>
      <c r="F20" s="48"/>
    </row>
    <row r="23" spans="2:4" ht="15.75">
      <c r="B23" s="7" t="s">
        <v>46</v>
      </c>
      <c r="C23" s="7"/>
      <c r="D23" s="7"/>
    </row>
    <row r="24" spans="2:4" ht="15.75">
      <c r="B24" s="7" t="s">
        <v>47</v>
      </c>
      <c r="C24" s="7"/>
      <c r="D24" s="7"/>
    </row>
  </sheetData>
  <mergeCells count="8">
    <mergeCell ref="A9:A10"/>
    <mergeCell ref="B9:B10"/>
    <mergeCell ref="C9:C10"/>
    <mergeCell ref="D9:F9"/>
    <mergeCell ref="A2:F2"/>
    <mergeCell ref="A3:F3"/>
    <mergeCell ref="A4:F4"/>
    <mergeCell ref="A5:F5"/>
  </mergeCells>
  <printOptions/>
  <pageMargins left="0.75" right="0.75" top="1" bottom="1" header="0.5" footer="0.5"/>
  <pageSetup horizontalDpi="600" verticalDpi="600" orientation="portrait" paperSize="9" scale="9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P24"/>
  <sheetViews>
    <sheetView view="pageBreakPreview" zoomScaleSheetLayoutView="100" workbookViewId="0" topLeftCell="A5">
      <selection activeCell="B19" sqref="B19"/>
    </sheetView>
  </sheetViews>
  <sheetFormatPr defaultColWidth="9.140625" defaultRowHeight="12.75"/>
  <cols>
    <col min="1" max="1" width="7.57421875" style="0" customWidth="1"/>
    <col min="2" max="2" width="33.00390625" style="0" customWidth="1"/>
    <col min="3" max="3" width="9.8515625" style="0" customWidth="1"/>
    <col min="4" max="4" width="10.28125" style="0" customWidth="1"/>
    <col min="5" max="5" width="10.140625" style="0" customWidth="1"/>
    <col min="6" max="6" width="10.421875" style="0" customWidth="1"/>
    <col min="7" max="7" width="11.140625" style="0" customWidth="1"/>
    <col min="8" max="8" width="10.00390625" style="0" customWidth="1"/>
    <col min="9" max="9" width="16.421875" style="0" customWidth="1"/>
    <col min="10" max="10" width="15.28125" style="0" customWidth="1"/>
    <col min="11" max="11" width="7.8515625" style="0" customWidth="1"/>
    <col min="12" max="12" width="4.28125" style="0" customWidth="1"/>
    <col min="13" max="13" width="5.421875" style="0" customWidth="1"/>
    <col min="14" max="14" width="4.57421875" style="0" customWidth="1"/>
    <col min="15" max="15" width="4.28125" style="0" customWidth="1"/>
    <col min="16" max="16" width="6.140625" style="0" customWidth="1"/>
    <col min="17" max="17" width="7.8515625" style="0" customWidth="1"/>
    <col min="18" max="18" width="10.57421875" style="0" customWidth="1"/>
    <col min="19" max="19" width="11.140625" style="0" customWidth="1"/>
    <col min="20" max="20" width="11.8515625" style="0" customWidth="1"/>
  </cols>
  <sheetData>
    <row r="2" spans="1:16" ht="24" customHeight="1">
      <c r="A2" s="141" t="s">
        <v>33</v>
      </c>
      <c r="B2" s="142"/>
      <c r="C2" s="142"/>
      <c r="D2" s="142"/>
      <c r="E2" s="142"/>
      <c r="F2" s="142"/>
      <c r="G2" s="142"/>
      <c r="H2" s="142"/>
      <c r="I2" s="142"/>
      <c r="J2" s="1"/>
      <c r="K2" s="1"/>
      <c r="L2" s="1"/>
      <c r="M2" s="1"/>
      <c r="N2" s="1"/>
      <c r="O2" s="1"/>
      <c r="P2" s="1"/>
    </row>
    <row r="3" spans="1:9" ht="18.75">
      <c r="A3" s="144" t="s">
        <v>40</v>
      </c>
      <c r="B3" s="142"/>
      <c r="C3" s="142"/>
      <c r="D3" s="142"/>
      <c r="E3" s="142"/>
      <c r="F3" s="142"/>
      <c r="G3" s="142"/>
      <c r="H3" s="142"/>
      <c r="I3" s="142"/>
    </row>
    <row r="4" spans="1:10" ht="36.75" customHeight="1">
      <c r="A4" s="167" t="s">
        <v>41</v>
      </c>
      <c r="B4" s="168"/>
      <c r="C4" s="168"/>
      <c r="D4" s="168"/>
      <c r="E4" s="168"/>
      <c r="F4" s="168"/>
      <c r="G4" s="168"/>
      <c r="H4" s="168"/>
      <c r="I4" s="168"/>
      <c r="J4" s="2"/>
    </row>
    <row r="5" spans="1:10" ht="18.75">
      <c r="A5" s="144" t="s">
        <v>62</v>
      </c>
      <c r="B5" s="143"/>
      <c r="C5" s="143"/>
      <c r="D5" s="143"/>
      <c r="E5" s="143"/>
      <c r="F5" s="143"/>
      <c r="G5" s="143"/>
      <c r="H5" s="143"/>
      <c r="I5" s="143"/>
      <c r="J5" s="4"/>
    </row>
    <row r="6" spans="1:8" ht="20.25">
      <c r="A6" s="7" t="s">
        <v>43</v>
      </c>
      <c r="B6" s="7"/>
      <c r="C6" s="7"/>
      <c r="D6" s="6"/>
      <c r="E6" s="7"/>
      <c r="F6" s="5"/>
      <c r="G6" s="5"/>
      <c r="H6" s="7" t="s">
        <v>56</v>
      </c>
    </row>
    <row r="7" spans="1:8" ht="18.75">
      <c r="A7" s="7" t="s">
        <v>58</v>
      </c>
      <c r="B7" s="7"/>
      <c r="C7" s="7"/>
      <c r="D7" s="8"/>
      <c r="E7" s="8"/>
      <c r="F7" s="4"/>
      <c r="G7" s="4"/>
      <c r="H7" s="7" t="s">
        <v>45</v>
      </c>
    </row>
    <row r="8" spans="1:5" ht="18.75">
      <c r="A8" s="9"/>
      <c r="B8" s="9"/>
      <c r="C8" s="9"/>
      <c r="D8" s="9"/>
      <c r="E8" s="9"/>
    </row>
    <row r="9" spans="1:9" ht="12.75">
      <c r="A9" s="163" t="s">
        <v>37</v>
      </c>
      <c r="B9" s="164" t="s">
        <v>38</v>
      </c>
      <c r="C9" s="165" t="s">
        <v>39</v>
      </c>
      <c r="D9" s="164" t="s">
        <v>19</v>
      </c>
      <c r="E9" s="164" t="s">
        <v>18</v>
      </c>
      <c r="F9" s="164" t="s">
        <v>20</v>
      </c>
      <c r="G9" s="164" t="s">
        <v>121</v>
      </c>
      <c r="H9" s="164" t="s">
        <v>64</v>
      </c>
      <c r="I9" s="164" t="s">
        <v>32</v>
      </c>
    </row>
    <row r="10" spans="1:9" ht="18" customHeight="1">
      <c r="A10" s="135"/>
      <c r="B10" s="165"/>
      <c r="C10" s="166"/>
      <c r="D10" s="165"/>
      <c r="E10" s="165"/>
      <c r="F10" s="165"/>
      <c r="G10" s="165"/>
      <c r="H10" s="165"/>
      <c r="I10" s="165"/>
    </row>
    <row r="11" spans="1:9" ht="15.75">
      <c r="A11" s="23" t="s">
        <v>8</v>
      </c>
      <c r="B11" s="18" t="s">
        <v>184</v>
      </c>
      <c r="C11" s="30">
        <v>20</v>
      </c>
      <c r="D11" s="52">
        <v>0.016261574074074074</v>
      </c>
      <c r="E11" s="52">
        <v>0.016435185185185188</v>
      </c>
      <c r="F11" s="52">
        <v>0.015856481481481482</v>
      </c>
      <c r="G11" s="55">
        <f>D11+E11+F11</f>
        <v>0.048553240740740744</v>
      </c>
      <c r="H11" s="33">
        <f>G11*100/G11</f>
        <v>100</v>
      </c>
      <c r="I11" s="58" t="s">
        <v>14</v>
      </c>
    </row>
    <row r="12" spans="1:9" ht="15.75">
      <c r="A12" s="24" t="s">
        <v>0</v>
      </c>
      <c r="B12" s="19" t="s">
        <v>197</v>
      </c>
      <c r="C12" s="31">
        <v>14</v>
      </c>
      <c r="D12" s="53">
        <v>0.015844907407407408</v>
      </c>
      <c r="E12" s="53">
        <v>0.016689814814814817</v>
      </c>
      <c r="F12" s="53">
        <v>0.016030092592592592</v>
      </c>
      <c r="G12" s="56">
        <f aca="true" t="shared" si="0" ref="G12:G20">D12+E12+F12</f>
        <v>0.048564814814814825</v>
      </c>
      <c r="H12" s="34">
        <v>101</v>
      </c>
      <c r="I12" s="59" t="s">
        <v>13</v>
      </c>
    </row>
    <row r="13" spans="1:9" ht="15.75">
      <c r="A13" s="24" t="s">
        <v>9</v>
      </c>
      <c r="B13" s="19" t="s">
        <v>185</v>
      </c>
      <c r="C13" s="31">
        <v>21</v>
      </c>
      <c r="D13" s="53">
        <v>0.016412037037037037</v>
      </c>
      <c r="E13" s="53">
        <v>0.01625</v>
      </c>
      <c r="F13" s="53">
        <v>0.01730324074074074</v>
      </c>
      <c r="G13" s="56">
        <f t="shared" si="0"/>
        <v>0.049965277777777775</v>
      </c>
      <c r="H13" s="34">
        <f>G13*100/G11</f>
        <v>102.90822407628127</v>
      </c>
      <c r="I13" s="59" t="s">
        <v>13</v>
      </c>
    </row>
    <row r="14" spans="1:9" ht="15.75">
      <c r="A14" s="24">
        <v>4</v>
      </c>
      <c r="B14" s="19" t="s">
        <v>97</v>
      </c>
      <c r="C14" s="31">
        <v>11</v>
      </c>
      <c r="D14" s="53">
        <v>0.01615740740740741</v>
      </c>
      <c r="E14" s="53">
        <v>0.01712962962962963</v>
      </c>
      <c r="F14" s="53">
        <v>0.01758101851851852</v>
      </c>
      <c r="G14" s="56">
        <f t="shared" si="0"/>
        <v>0.050868055555555555</v>
      </c>
      <c r="H14" s="34">
        <f>G14*100/G11</f>
        <v>104.76758045292013</v>
      </c>
      <c r="I14" s="59" t="s">
        <v>13</v>
      </c>
    </row>
    <row r="15" spans="1:9" ht="15.75">
      <c r="A15" s="24">
        <v>5</v>
      </c>
      <c r="B15" s="19" t="s">
        <v>189</v>
      </c>
      <c r="C15" s="31">
        <v>17</v>
      </c>
      <c r="D15" s="53">
        <v>0.015763888888888886</v>
      </c>
      <c r="E15" s="53">
        <v>0.017951388888888888</v>
      </c>
      <c r="F15" s="53">
        <v>0.01832175925925926</v>
      </c>
      <c r="G15" s="56">
        <f t="shared" si="0"/>
        <v>0.052037037037037034</v>
      </c>
      <c r="H15" s="34">
        <f>G15*100/G11</f>
        <v>107.1752085816448</v>
      </c>
      <c r="I15" s="59" t="s">
        <v>13</v>
      </c>
    </row>
    <row r="16" spans="1:9" ht="15.75">
      <c r="A16" s="24">
        <v>6</v>
      </c>
      <c r="B16" s="19" t="s">
        <v>59</v>
      </c>
      <c r="C16" s="31">
        <v>81</v>
      </c>
      <c r="D16" s="53">
        <v>0.01596064814814815</v>
      </c>
      <c r="E16" s="53">
        <v>0.017430555555555557</v>
      </c>
      <c r="F16" s="53">
        <v>0.019421296296296294</v>
      </c>
      <c r="G16" s="56">
        <f t="shared" si="0"/>
        <v>0.0528125</v>
      </c>
      <c r="H16" s="34">
        <f>G16*100/G11</f>
        <v>108.77234803337305</v>
      </c>
      <c r="I16" s="59" t="s">
        <v>13</v>
      </c>
    </row>
    <row r="17" spans="1:9" ht="15.75">
      <c r="A17" s="24">
        <v>7</v>
      </c>
      <c r="B17" s="19" t="s">
        <v>133</v>
      </c>
      <c r="C17" s="31">
        <v>18</v>
      </c>
      <c r="D17" s="53">
        <v>0.017569444444444447</v>
      </c>
      <c r="E17" s="53">
        <v>0.018032407407407407</v>
      </c>
      <c r="F17" s="53">
        <v>0.018634259259259257</v>
      </c>
      <c r="G17" s="56">
        <f t="shared" si="0"/>
        <v>0.05423611111111111</v>
      </c>
      <c r="H17" s="34">
        <f>G17*100/G11</f>
        <v>111.70441001191894</v>
      </c>
      <c r="I17" s="59" t="s">
        <v>13</v>
      </c>
    </row>
    <row r="18" spans="1:9" ht="15.75">
      <c r="A18" s="24">
        <v>8</v>
      </c>
      <c r="B18" s="19" t="s">
        <v>132</v>
      </c>
      <c r="C18" s="31">
        <v>16</v>
      </c>
      <c r="D18" s="53">
        <v>0.017569444444444447</v>
      </c>
      <c r="E18" s="53">
        <v>0.018379629629629628</v>
      </c>
      <c r="F18" s="53">
        <v>0.018726851851851852</v>
      </c>
      <c r="G18" s="56">
        <f t="shared" si="0"/>
        <v>0.05467592592592593</v>
      </c>
      <c r="H18" s="34">
        <f>G18*100/G11</f>
        <v>112.61025029797379</v>
      </c>
      <c r="I18" s="59" t="s">
        <v>13</v>
      </c>
    </row>
    <row r="19" spans="1:9" ht="15.75">
      <c r="A19" s="24">
        <v>9</v>
      </c>
      <c r="B19" s="19" t="s">
        <v>200</v>
      </c>
      <c r="C19" s="31" t="s">
        <v>63</v>
      </c>
      <c r="D19" s="53">
        <v>0.016747685185185185</v>
      </c>
      <c r="E19" s="53">
        <v>0.01840277777777778</v>
      </c>
      <c r="F19" s="53">
        <v>0.02028935185185185</v>
      </c>
      <c r="G19" s="56">
        <f t="shared" si="0"/>
        <v>0.05543981481481482</v>
      </c>
      <c r="H19" s="34">
        <f>G19*100/G11</f>
        <v>114.18355184743743</v>
      </c>
      <c r="I19" s="59" t="s">
        <v>13</v>
      </c>
    </row>
    <row r="20" spans="1:9" ht="15.75">
      <c r="A20" s="25">
        <v>10</v>
      </c>
      <c r="B20" s="20" t="s">
        <v>107</v>
      </c>
      <c r="C20" s="32">
        <v>82</v>
      </c>
      <c r="D20" s="54">
        <v>0.016770833333333332</v>
      </c>
      <c r="E20" s="54">
        <v>0.01851851851851852</v>
      </c>
      <c r="F20" s="54">
        <v>0.020324074074074074</v>
      </c>
      <c r="G20" s="57">
        <f t="shared" si="0"/>
        <v>0.05561342592592593</v>
      </c>
      <c r="H20" s="35">
        <f>G20*100/G11</f>
        <v>114.54112038140643</v>
      </c>
      <c r="I20" s="60" t="s">
        <v>13</v>
      </c>
    </row>
    <row r="22" ht="12.75">
      <c r="I22" s="43"/>
    </row>
    <row r="23" spans="2:4" ht="15.75">
      <c r="B23" s="7" t="s">
        <v>46</v>
      </c>
      <c r="C23" s="7"/>
      <c r="D23" s="7"/>
    </row>
    <row r="24" spans="2:4" ht="15.75">
      <c r="B24" s="7" t="s">
        <v>47</v>
      </c>
      <c r="C24" s="7"/>
      <c r="D24" s="7"/>
    </row>
  </sheetData>
  <mergeCells count="13">
    <mergeCell ref="H9:H10"/>
    <mergeCell ref="I9:I10"/>
    <mergeCell ref="A9:A10"/>
    <mergeCell ref="B9:B10"/>
    <mergeCell ref="C9:C10"/>
    <mergeCell ref="D9:D10"/>
    <mergeCell ref="E9:E10"/>
    <mergeCell ref="F9:F10"/>
    <mergeCell ref="G9:G10"/>
    <mergeCell ref="A4:I4"/>
    <mergeCell ref="A5:I5"/>
    <mergeCell ref="A2:I2"/>
    <mergeCell ref="A3:I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P71"/>
  <sheetViews>
    <sheetView view="pageBreakPreview" zoomScale="60" workbookViewId="0" topLeftCell="A1">
      <selection activeCell="D61" sqref="D61"/>
    </sheetView>
  </sheetViews>
  <sheetFormatPr defaultColWidth="9.140625" defaultRowHeight="12.75"/>
  <cols>
    <col min="1" max="1" width="7.57421875" style="0" customWidth="1"/>
    <col min="2" max="2" width="26.421875" style="0" customWidth="1"/>
    <col min="3" max="3" width="26.00390625" style="0" customWidth="1"/>
    <col min="4" max="4" width="14.8515625" style="0" customWidth="1"/>
    <col min="5" max="5" width="8.7109375" style="0" customWidth="1"/>
    <col min="6" max="6" width="14.8515625" style="0" customWidth="1"/>
    <col min="7" max="7" width="11.140625" style="0" customWidth="1"/>
    <col min="8" max="8" width="10.00390625" style="0" customWidth="1"/>
    <col min="9" max="9" width="12.00390625" style="0" customWidth="1"/>
    <col min="10" max="10" width="15.28125" style="0" customWidth="1"/>
    <col min="11" max="11" width="7.8515625" style="0" customWidth="1"/>
    <col min="12" max="12" width="4.28125" style="0" customWidth="1"/>
    <col min="13" max="13" width="5.421875" style="0" customWidth="1"/>
    <col min="14" max="14" width="4.57421875" style="0" customWidth="1"/>
    <col min="15" max="15" width="4.28125" style="0" customWidth="1"/>
    <col min="16" max="16" width="6.140625" style="0" customWidth="1"/>
    <col min="17" max="17" width="7.8515625" style="0" customWidth="1"/>
    <col min="18" max="18" width="10.57421875" style="0" customWidth="1"/>
    <col min="19" max="19" width="11.140625" style="0" customWidth="1"/>
    <col min="20" max="20" width="11.8515625" style="0" customWidth="1"/>
  </cols>
  <sheetData>
    <row r="2" spans="1:16" ht="24" customHeight="1">
      <c r="A2" s="141" t="s">
        <v>33</v>
      </c>
      <c r="B2" s="143"/>
      <c r="C2" s="143"/>
      <c r="D2" s="143"/>
      <c r="E2" s="143"/>
      <c r="F2" s="143"/>
      <c r="G2" s="1"/>
      <c r="H2" s="16"/>
      <c r="I2" s="16"/>
      <c r="J2" s="1"/>
      <c r="K2" s="1"/>
      <c r="L2" s="1"/>
      <c r="M2" s="1"/>
      <c r="N2" s="1"/>
      <c r="O2" s="1"/>
      <c r="P2" s="1"/>
    </row>
    <row r="3" spans="1:9" ht="18.75">
      <c r="A3" s="144" t="s">
        <v>40</v>
      </c>
      <c r="B3" s="143"/>
      <c r="C3" s="143"/>
      <c r="D3" s="143"/>
      <c r="E3" s="143"/>
      <c r="F3" s="143"/>
      <c r="G3" s="16"/>
      <c r="H3" s="16"/>
      <c r="I3" s="16"/>
    </row>
    <row r="4" spans="1:10" ht="34.5" customHeight="1">
      <c r="A4" s="167" t="s">
        <v>41</v>
      </c>
      <c r="B4" s="168"/>
      <c r="C4" s="168"/>
      <c r="D4" s="168"/>
      <c r="E4" s="168"/>
      <c r="F4" s="168"/>
      <c r="G4" s="29"/>
      <c r="H4" s="29"/>
      <c r="I4" s="29"/>
      <c r="J4" s="2"/>
    </row>
    <row r="5" spans="1:10" ht="21.75" customHeight="1">
      <c r="A5" s="144" t="s">
        <v>66</v>
      </c>
      <c r="B5" s="143"/>
      <c r="C5" s="143"/>
      <c r="D5" s="143"/>
      <c r="E5" s="143"/>
      <c r="F5" s="143"/>
      <c r="G5" s="16"/>
      <c r="H5" s="16"/>
      <c r="I5" s="16"/>
      <c r="J5" s="4"/>
    </row>
    <row r="6" spans="1:10" ht="18.75">
      <c r="A6" s="144" t="s">
        <v>65</v>
      </c>
      <c r="B6" s="143"/>
      <c r="C6" s="143"/>
      <c r="D6" s="143"/>
      <c r="E6" s="143"/>
      <c r="F6" s="143"/>
      <c r="G6" s="16"/>
      <c r="H6" s="16"/>
      <c r="I6" s="16"/>
      <c r="J6" s="4"/>
    </row>
    <row r="7" spans="1:8" ht="20.25">
      <c r="A7" s="7" t="s">
        <v>43</v>
      </c>
      <c r="B7" s="7"/>
      <c r="C7" s="7"/>
      <c r="D7" s="6"/>
      <c r="E7" s="7" t="s">
        <v>56</v>
      </c>
      <c r="F7" s="5"/>
      <c r="G7" s="5"/>
      <c r="H7" s="5"/>
    </row>
    <row r="8" spans="1:8" ht="18.75">
      <c r="A8" s="7"/>
      <c r="B8" s="7"/>
      <c r="C8" s="7"/>
      <c r="D8" s="8"/>
      <c r="E8" s="7" t="s">
        <v>45</v>
      </c>
      <c r="F8" s="4"/>
      <c r="G8" s="4"/>
      <c r="H8" s="4"/>
    </row>
    <row r="9" spans="1:5" ht="19.5" thickBot="1">
      <c r="A9" s="9"/>
      <c r="B9" s="9"/>
      <c r="C9" s="9"/>
      <c r="D9" s="9"/>
      <c r="E9" s="9"/>
    </row>
    <row r="10" spans="1:6" ht="12.75">
      <c r="A10" s="176" t="s">
        <v>37</v>
      </c>
      <c r="B10" s="178" t="s">
        <v>38</v>
      </c>
      <c r="C10" s="180" t="s">
        <v>1</v>
      </c>
      <c r="D10" s="178" t="s">
        <v>6</v>
      </c>
      <c r="E10" s="178" t="s">
        <v>7</v>
      </c>
      <c r="F10" s="182" t="s">
        <v>10</v>
      </c>
    </row>
    <row r="11" spans="1:6" ht="18" customHeight="1" thickBot="1">
      <c r="A11" s="177"/>
      <c r="B11" s="179"/>
      <c r="C11" s="181"/>
      <c r="D11" s="179"/>
      <c r="E11" s="179"/>
      <c r="F11" s="183"/>
    </row>
    <row r="12" spans="1:6" ht="15.75">
      <c r="A12" s="62">
        <v>1</v>
      </c>
      <c r="B12" s="63" t="s">
        <v>67</v>
      </c>
      <c r="C12" s="63" t="s">
        <v>68</v>
      </c>
      <c r="D12" s="64" t="s">
        <v>14</v>
      </c>
      <c r="E12" s="65">
        <v>100</v>
      </c>
      <c r="F12" s="203">
        <f>(E12+E13+E14+E15+E16+E17+E18+E19+E20)/9*4</f>
        <v>182.22222222222223</v>
      </c>
    </row>
    <row r="13" spans="1:6" ht="15.75">
      <c r="A13" s="66"/>
      <c r="B13" s="13"/>
      <c r="C13" s="13" t="s">
        <v>69</v>
      </c>
      <c r="D13" s="14" t="s">
        <v>14</v>
      </c>
      <c r="E13" s="17">
        <v>100</v>
      </c>
      <c r="F13" s="204"/>
    </row>
    <row r="14" spans="1:6" ht="15.75">
      <c r="A14" s="66"/>
      <c r="B14" s="36"/>
      <c r="C14" s="13" t="s">
        <v>70</v>
      </c>
      <c r="D14" s="14" t="s">
        <v>13</v>
      </c>
      <c r="E14" s="17">
        <v>30</v>
      </c>
      <c r="F14" s="204"/>
    </row>
    <row r="15" spans="1:6" ht="15.75">
      <c r="A15" s="66"/>
      <c r="B15" s="36"/>
      <c r="C15" s="13" t="s">
        <v>71</v>
      </c>
      <c r="D15" s="14" t="s">
        <v>13</v>
      </c>
      <c r="E15" s="17">
        <v>30</v>
      </c>
      <c r="F15" s="204"/>
    </row>
    <row r="16" spans="1:6" ht="15.75">
      <c r="A16" s="66"/>
      <c r="B16" s="36"/>
      <c r="C16" s="13" t="s">
        <v>72</v>
      </c>
      <c r="D16" s="14" t="s">
        <v>13</v>
      </c>
      <c r="E16" s="17">
        <v>30</v>
      </c>
      <c r="F16" s="204"/>
    </row>
    <row r="17" spans="1:6" ht="15.75">
      <c r="A17" s="66"/>
      <c r="B17" s="36"/>
      <c r="C17" s="13" t="s">
        <v>73</v>
      </c>
      <c r="D17" s="14" t="s">
        <v>13</v>
      </c>
      <c r="E17" s="17">
        <v>30</v>
      </c>
      <c r="F17" s="204"/>
    </row>
    <row r="18" spans="1:6" ht="15.75">
      <c r="A18" s="66"/>
      <c r="B18" s="37"/>
      <c r="C18" s="38" t="s">
        <v>74</v>
      </c>
      <c r="D18" s="39" t="s">
        <v>13</v>
      </c>
      <c r="E18" s="17">
        <v>30</v>
      </c>
      <c r="F18" s="204"/>
    </row>
    <row r="19" spans="1:6" ht="15.75">
      <c r="A19" s="66"/>
      <c r="B19" s="37"/>
      <c r="C19" s="38" t="s">
        <v>75</v>
      </c>
      <c r="D19" s="39" t="s">
        <v>13</v>
      </c>
      <c r="E19" s="17">
        <v>30</v>
      </c>
      <c r="F19" s="204"/>
    </row>
    <row r="20" spans="1:6" ht="16.5" thickBot="1">
      <c r="A20" s="67"/>
      <c r="B20" s="68"/>
      <c r="C20" s="69" t="s">
        <v>76</v>
      </c>
      <c r="D20" s="70" t="s">
        <v>13</v>
      </c>
      <c r="E20" s="71">
        <v>30</v>
      </c>
      <c r="F20" s="205"/>
    </row>
    <row r="21" spans="1:6" ht="15.75">
      <c r="A21" s="62">
        <v>2</v>
      </c>
      <c r="B21" s="63" t="s">
        <v>77</v>
      </c>
      <c r="C21" s="63" t="s">
        <v>78</v>
      </c>
      <c r="D21" s="64" t="s">
        <v>14</v>
      </c>
      <c r="E21" s="65">
        <v>100</v>
      </c>
      <c r="F21" s="203">
        <f>(E21+E22+E23+E24+E25+E26+E27+E28+E29)/9*4</f>
        <v>182.22222222222223</v>
      </c>
    </row>
    <row r="22" spans="1:6" ht="15.75">
      <c r="A22" s="66"/>
      <c r="B22" s="13"/>
      <c r="C22" s="13" t="s">
        <v>79</v>
      </c>
      <c r="D22" s="14" t="s">
        <v>14</v>
      </c>
      <c r="E22" s="17">
        <v>100</v>
      </c>
      <c r="F22" s="204"/>
    </row>
    <row r="23" spans="1:6" ht="15.75">
      <c r="A23" s="66"/>
      <c r="B23" s="36"/>
      <c r="C23" s="13" t="s">
        <v>80</v>
      </c>
      <c r="D23" s="14" t="s">
        <v>13</v>
      </c>
      <c r="E23" s="17">
        <v>30</v>
      </c>
      <c r="F23" s="204"/>
    </row>
    <row r="24" spans="1:6" ht="15.75">
      <c r="A24" s="66"/>
      <c r="B24" s="36"/>
      <c r="C24" s="13" t="s">
        <v>81</v>
      </c>
      <c r="D24" s="14" t="s">
        <v>13</v>
      </c>
      <c r="E24" s="17">
        <v>30</v>
      </c>
      <c r="F24" s="204"/>
    </row>
    <row r="25" spans="1:6" ht="15.75">
      <c r="A25" s="66"/>
      <c r="B25" s="36"/>
      <c r="C25" s="13" t="s">
        <v>82</v>
      </c>
      <c r="D25" s="14" t="s">
        <v>13</v>
      </c>
      <c r="E25" s="17">
        <v>30</v>
      </c>
      <c r="F25" s="204"/>
    </row>
    <row r="26" spans="1:6" ht="15.75">
      <c r="A26" s="66"/>
      <c r="B26" s="36"/>
      <c r="C26" s="13" t="s">
        <v>83</v>
      </c>
      <c r="D26" s="14" t="s">
        <v>13</v>
      </c>
      <c r="E26" s="17">
        <v>30</v>
      </c>
      <c r="F26" s="204"/>
    </row>
    <row r="27" spans="1:6" ht="15.75">
      <c r="A27" s="66"/>
      <c r="B27" s="37"/>
      <c r="C27" s="38" t="s">
        <v>84</v>
      </c>
      <c r="D27" s="39" t="s">
        <v>13</v>
      </c>
      <c r="E27" s="17">
        <v>30</v>
      </c>
      <c r="F27" s="204"/>
    </row>
    <row r="28" spans="1:6" ht="15.75">
      <c r="A28" s="66"/>
      <c r="B28" s="37"/>
      <c r="C28" s="38" t="s">
        <v>85</v>
      </c>
      <c r="D28" s="39" t="s">
        <v>13</v>
      </c>
      <c r="E28" s="17">
        <v>30</v>
      </c>
      <c r="F28" s="204"/>
    </row>
    <row r="29" spans="1:6" ht="16.5" thickBot="1">
      <c r="A29" s="67"/>
      <c r="B29" s="68"/>
      <c r="C29" s="69" t="s">
        <v>86</v>
      </c>
      <c r="D29" s="70" t="s">
        <v>13</v>
      </c>
      <c r="E29" s="71">
        <v>30</v>
      </c>
      <c r="F29" s="205"/>
    </row>
    <row r="30" spans="1:6" ht="15.75">
      <c r="A30" s="62">
        <v>3</v>
      </c>
      <c r="B30" s="63" t="s">
        <v>87</v>
      </c>
      <c r="C30" s="63" t="s">
        <v>88</v>
      </c>
      <c r="D30" s="64">
        <v>2</v>
      </c>
      <c r="E30" s="65">
        <v>3</v>
      </c>
      <c r="F30" s="203">
        <f>(E30+E31+E32+E33+E34+E35+E36+E37+E38)/9*4</f>
        <v>34.22222222222222</v>
      </c>
    </row>
    <row r="31" spans="1:6" ht="15.75">
      <c r="A31" s="66"/>
      <c r="B31" s="13"/>
      <c r="C31" s="13" t="s">
        <v>89</v>
      </c>
      <c r="D31" s="14">
        <v>2</v>
      </c>
      <c r="E31" s="17">
        <v>3</v>
      </c>
      <c r="F31" s="204"/>
    </row>
    <row r="32" spans="1:6" ht="15.75">
      <c r="A32" s="66"/>
      <c r="B32" s="36"/>
      <c r="C32" s="13" t="s">
        <v>90</v>
      </c>
      <c r="D32" s="14">
        <v>2</v>
      </c>
      <c r="E32" s="17">
        <v>3</v>
      </c>
      <c r="F32" s="204"/>
    </row>
    <row r="33" spans="1:6" ht="15.75">
      <c r="A33" s="66"/>
      <c r="B33" s="36"/>
      <c r="C33" s="13" t="s">
        <v>91</v>
      </c>
      <c r="D33" s="14">
        <v>2</v>
      </c>
      <c r="E33" s="17">
        <v>3</v>
      </c>
      <c r="F33" s="204"/>
    </row>
    <row r="34" spans="1:6" ht="15.75">
      <c r="A34" s="66"/>
      <c r="B34" s="36"/>
      <c r="C34" s="13" t="s">
        <v>92</v>
      </c>
      <c r="D34" s="14">
        <v>3</v>
      </c>
      <c r="E34" s="17">
        <v>1</v>
      </c>
      <c r="F34" s="204"/>
    </row>
    <row r="35" spans="1:6" ht="15.75">
      <c r="A35" s="66"/>
      <c r="B35" s="36"/>
      <c r="C35" s="13" t="s">
        <v>93</v>
      </c>
      <c r="D35" s="14">
        <v>3</v>
      </c>
      <c r="E35" s="17">
        <v>1</v>
      </c>
      <c r="F35" s="204"/>
    </row>
    <row r="36" spans="1:6" ht="15.75">
      <c r="A36" s="66"/>
      <c r="B36" s="37"/>
      <c r="C36" s="38" t="s">
        <v>94</v>
      </c>
      <c r="D36" s="39" t="s">
        <v>13</v>
      </c>
      <c r="E36" s="17">
        <v>30</v>
      </c>
      <c r="F36" s="204"/>
    </row>
    <row r="37" spans="1:6" ht="15.75">
      <c r="A37" s="66"/>
      <c r="B37" s="37"/>
      <c r="C37" s="38" t="s">
        <v>95</v>
      </c>
      <c r="D37" s="39" t="s">
        <v>13</v>
      </c>
      <c r="E37" s="17">
        <v>30</v>
      </c>
      <c r="F37" s="204"/>
    </row>
    <row r="38" spans="1:6" ht="16.5" thickBot="1">
      <c r="A38" s="67"/>
      <c r="B38" s="68"/>
      <c r="C38" s="69" t="s">
        <v>96</v>
      </c>
      <c r="D38" s="70">
        <v>2</v>
      </c>
      <c r="E38" s="71">
        <v>3</v>
      </c>
      <c r="F38" s="205"/>
    </row>
    <row r="39" spans="1:6" ht="15.75">
      <c r="A39" s="62">
        <v>4</v>
      </c>
      <c r="B39" s="63" t="s">
        <v>97</v>
      </c>
      <c r="C39" s="63" t="s">
        <v>98</v>
      </c>
      <c r="D39" s="64" t="s">
        <v>13</v>
      </c>
      <c r="E39" s="65">
        <v>30</v>
      </c>
      <c r="F39" s="203">
        <f>(E39+E40+E41+E42+E43+E44+E45+E46+E47)/9*4</f>
        <v>84.44444444444444</v>
      </c>
    </row>
    <row r="40" spans="1:6" ht="15.75">
      <c r="A40" s="66"/>
      <c r="B40" s="13"/>
      <c r="C40" s="13" t="s">
        <v>99</v>
      </c>
      <c r="D40" s="14" t="s">
        <v>13</v>
      </c>
      <c r="E40" s="17">
        <v>30</v>
      </c>
      <c r="F40" s="204"/>
    </row>
    <row r="41" spans="1:6" ht="15.75">
      <c r="A41" s="66"/>
      <c r="B41" s="36"/>
      <c r="C41" s="13" t="s">
        <v>100</v>
      </c>
      <c r="D41" s="14">
        <v>1</v>
      </c>
      <c r="E41" s="17">
        <v>10</v>
      </c>
      <c r="F41" s="204"/>
    </row>
    <row r="42" spans="1:6" ht="15.75">
      <c r="A42" s="66"/>
      <c r="B42" s="36"/>
      <c r="C42" s="13" t="s">
        <v>101</v>
      </c>
      <c r="D42" s="14" t="s">
        <v>13</v>
      </c>
      <c r="E42" s="17">
        <v>30</v>
      </c>
      <c r="F42" s="204"/>
    </row>
    <row r="43" spans="1:6" ht="15.75">
      <c r="A43" s="66"/>
      <c r="B43" s="36"/>
      <c r="C43" s="13" t="s">
        <v>102</v>
      </c>
      <c r="D43" s="14" t="s">
        <v>13</v>
      </c>
      <c r="E43" s="17">
        <v>30</v>
      </c>
      <c r="F43" s="204"/>
    </row>
    <row r="44" spans="1:6" ht="15.75">
      <c r="A44" s="66"/>
      <c r="B44" s="36"/>
      <c r="C44" s="13" t="s">
        <v>103</v>
      </c>
      <c r="D44" s="14">
        <v>1</v>
      </c>
      <c r="E44" s="17">
        <v>10</v>
      </c>
      <c r="F44" s="204"/>
    </row>
    <row r="45" spans="1:6" ht="15.75">
      <c r="A45" s="66"/>
      <c r="B45" s="37"/>
      <c r="C45" s="38" t="s">
        <v>104</v>
      </c>
      <c r="D45" s="39">
        <v>1</v>
      </c>
      <c r="E45" s="17">
        <v>10</v>
      </c>
      <c r="F45" s="204"/>
    </row>
    <row r="46" spans="1:6" ht="15.75">
      <c r="A46" s="66"/>
      <c r="B46" s="37"/>
      <c r="C46" s="38" t="s">
        <v>105</v>
      </c>
      <c r="D46" s="39">
        <v>1</v>
      </c>
      <c r="E46" s="17">
        <v>10</v>
      </c>
      <c r="F46" s="204"/>
    </row>
    <row r="47" spans="1:6" ht="16.5" thickBot="1">
      <c r="A47" s="67"/>
      <c r="B47" s="68"/>
      <c r="C47" s="69" t="s">
        <v>106</v>
      </c>
      <c r="D47" s="70" t="s">
        <v>13</v>
      </c>
      <c r="E47" s="71">
        <v>30</v>
      </c>
      <c r="F47" s="205"/>
    </row>
    <row r="48" spans="1:6" ht="15.75">
      <c r="A48" s="62">
        <v>5</v>
      </c>
      <c r="B48" s="63" t="s">
        <v>189</v>
      </c>
      <c r="C48" s="63" t="s">
        <v>108</v>
      </c>
      <c r="D48" s="64" t="s">
        <v>13</v>
      </c>
      <c r="E48" s="65">
        <v>30</v>
      </c>
      <c r="F48" s="203">
        <f>(E48+E49+E50+E51+E52+E53+E54+E55+E56)/9*4</f>
        <v>75.55555555555556</v>
      </c>
    </row>
    <row r="49" spans="1:6" ht="15.75">
      <c r="A49" s="66"/>
      <c r="B49" s="13"/>
      <c r="C49" s="13" t="s">
        <v>109</v>
      </c>
      <c r="D49" s="14">
        <v>1</v>
      </c>
      <c r="E49" s="17">
        <v>10</v>
      </c>
      <c r="F49" s="204"/>
    </row>
    <row r="50" spans="1:6" ht="15.75">
      <c r="A50" s="66"/>
      <c r="B50" s="36"/>
      <c r="C50" s="13" t="s">
        <v>110</v>
      </c>
      <c r="D50" s="14" t="s">
        <v>13</v>
      </c>
      <c r="E50" s="17">
        <v>30</v>
      </c>
      <c r="F50" s="204"/>
    </row>
    <row r="51" spans="1:6" ht="15.75">
      <c r="A51" s="66"/>
      <c r="B51" s="36"/>
      <c r="C51" s="13" t="s">
        <v>111</v>
      </c>
      <c r="D51" s="14">
        <v>1</v>
      </c>
      <c r="E51" s="17">
        <v>10</v>
      </c>
      <c r="F51" s="204"/>
    </row>
    <row r="52" spans="1:6" ht="15.75">
      <c r="A52" s="66"/>
      <c r="B52" s="36"/>
      <c r="C52" s="13" t="s">
        <v>112</v>
      </c>
      <c r="D52" s="14" t="s">
        <v>113</v>
      </c>
      <c r="E52" s="17">
        <v>0</v>
      </c>
      <c r="F52" s="204"/>
    </row>
    <row r="53" spans="1:6" ht="15.75">
      <c r="A53" s="66"/>
      <c r="B53" s="36"/>
      <c r="C53" s="13" t="s">
        <v>114</v>
      </c>
      <c r="D53" s="14" t="s">
        <v>13</v>
      </c>
      <c r="E53" s="17">
        <v>30</v>
      </c>
      <c r="F53" s="204"/>
    </row>
    <row r="54" spans="1:6" ht="15.75">
      <c r="A54" s="66"/>
      <c r="B54" s="37"/>
      <c r="C54" s="38" t="s">
        <v>115</v>
      </c>
      <c r="D54" s="39" t="s">
        <v>113</v>
      </c>
      <c r="E54" s="17">
        <v>0</v>
      </c>
      <c r="F54" s="204"/>
    </row>
    <row r="55" spans="1:6" ht="15.75">
      <c r="A55" s="66"/>
      <c r="B55" s="37"/>
      <c r="C55" s="38" t="s">
        <v>116</v>
      </c>
      <c r="D55" s="39" t="s">
        <v>13</v>
      </c>
      <c r="E55" s="17">
        <v>30</v>
      </c>
      <c r="F55" s="204"/>
    </row>
    <row r="56" spans="1:6" ht="16.5" thickBot="1">
      <c r="A56" s="67"/>
      <c r="B56" s="68"/>
      <c r="C56" s="69" t="s">
        <v>117</v>
      </c>
      <c r="D56" s="70" t="s">
        <v>13</v>
      </c>
      <c r="E56" s="71">
        <v>30</v>
      </c>
      <c r="F56" s="205"/>
    </row>
    <row r="57" spans="1:6" ht="15.75">
      <c r="A57" s="62">
        <v>6</v>
      </c>
      <c r="B57" s="63" t="s">
        <v>59</v>
      </c>
      <c r="C57" s="63" t="s">
        <v>118</v>
      </c>
      <c r="D57" s="64" t="s">
        <v>13</v>
      </c>
      <c r="E57" s="65">
        <v>30</v>
      </c>
      <c r="F57" s="203">
        <f>(E57+E58+E59+E60+E61+E62+E63+E64+E65)/9*4</f>
        <v>142.22222222222223</v>
      </c>
    </row>
    <row r="58" spans="1:6" ht="15.75">
      <c r="A58" s="66"/>
      <c r="B58" s="13"/>
      <c r="C58" s="13" t="s">
        <v>24</v>
      </c>
      <c r="D58" s="14" t="s">
        <v>13</v>
      </c>
      <c r="E58" s="17">
        <v>30</v>
      </c>
      <c r="F58" s="204"/>
    </row>
    <row r="59" spans="1:6" ht="15.75">
      <c r="A59" s="66"/>
      <c r="B59" s="36"/>
      <c r="C59" s="13" t="s">
        <v>25</v>
      </c>
      <c r="D59" s="14" t="s">
        <v>13</v>
      </c>
      <c r="E59" s="17">
        <v>30</v>
      </c>
      <c r="F59" s="204"/>
    </row>
    <row r="60" spans="1:6" ht="15.75">
      <c r="A60" s="66"/>
      <c r="B60" s="36"/>
      <c r="C60" s="13" t="s">
        <v>29</v>
      </c>
      <c r="D60" s="14" t="s">
        <v>13</v>
      </c>
      <c r="E60" s="17">
        <v>30</v>
      </c>
      <c r="F60" s="204"/>
    </row>
    <row r="61" spans="1:6" ht="15.75">
      <c r="A61" s="66"/>
      <c r="B61" s="36"/>
      <c r="C61" s="13" t="s">
        <v>27</v>
      </c>
      <c r="D61" s="14">
        <v>1</v>
      </c>
      <c r="E61" s="17">
        <v>10</v>
      </c>
      <c r="F61" s="204"/>
    </row>
    <row r="62" spans="1:6" ht="15.75">
      <c r="A62" s="66"/>
      <c r="B62" s="36"/>
      <c r="C62" s="13" t="s">
        <v>26</v>
      </c>
      <c r="D62" s="14" t="s">
        <v>13</v>
      </c>
      <c r="E62" s="17">
        <v>30</v>
      </c>
      <c r="F62" s="204"/>
    </row>
    <row r="63" spans="1:6" ht="15.75">
      <c r="A63" s="66"/>
      <c r="B63" s="37"/>
      <c r="C63" s="38" t="s">
        <v>28</v>
      </c>
      <c r="D63" s="39" t="s">
        <v>13</v>
      </c>
      <c r="E63" s="17">
        <v>30</v>
      </c>
      <c r="F63" s="204"/>
    </row>
    <row r="64" spans="1:6" ht="15.75">
      <c r="A64" s="66"/>
      <c r="B64" s="37"/>
      <c r="C64" s="38" t="s">
        <v>119</v>
      </c>
      <c r="D64" s="39" t="s">
        <v>13</v>
      </c>
      <c r="E64" s="17">
        <v>30</v>
      </c>
      <c r="F64" s="204"/>
    </row>
    <row r="65" spans="1:6" ht="16.5" thickBot="1">
      <c r="A65" s="67"/>
      <c r="B65" s="68"/>
      <c r="C65" s="69" t="s">
        <v>120</v>
      </c>
      <c r="D65" s="70" t="s">
        <v>14</v>
      </c>
      <c r="E65" s="71">
        <v>100</v>
      </c>
      <c r="F65" s="205"/>
    </row>
    <row r="66" spans="1:6" ht="13.5" thickBot="1">
      <c r="A66" s="169" t="s">
        <v>12</v>
      </c>
      <c r="B66" s="170"/>
      <c r="C66" s="170"/>
      <c r="D66" s="170"/>
      <c r="E66" s="171"/>
      <c r="F66" s="61">
        <f>F12+F21+F30+F39+F48+F57</f>
        <v>700.8888888888889</v>
      </c>
    </row>
    <row r="67" spans="2:4" ht="12.75">
      <c r="B67" s="3"/>
      <c r="C67" s="40"/>
      <c r="D67" s="3"/>
    </row>
    <row r="69" spans="2:4" ht="15.75">
      <c r="B69" s="7" t="s">
        <v>46</v>
      </c>
      <c r="C69" s="7"/>
      <c r="D69" s="7"/>
    </row>
    <row r="70" spans="2:4" ht="15.75">
      <c r="B70" s="7" t="s">
        <v>47</v>
      </c>
      <c r="C70" s="7"/>
      <c r="D70" s="7"/>
    </row>
    <row r="71" spans="2:4" ht="15.75">
      <c r="B71" s="41"/>
      <c r="C71" s="41"/>
      <c r="D71" s="41"/>
    </row>
  </sheetData>
  <mergeCells count="18">
    <mergeCell ref="F30:F38"/>
    <mergeCell ref="F39:F47"/>
    <mergeCell ref="F48:F56"/>
    <mergeCell ref="F57:F65"/>
    <mergeCell ref="F12:F20"/>
    <mergeCell ref="F21:F29"/>
    <mergeCell ref="A3:F3"/>
    <mergeCell ref="A2:F2"/>
    <mergeCell ref="A4:F4"/>
    <mergeCell ref="A5:F5"/>
    <mergeCell ref="A6:F6"/>
    <mergeCell ref="E10:E11"/>
    <mergeCell ref="F10:F11"/>
    <mergeCell ref="A10:A11"/>
    <mergeCell ref="B10:B11"/>
    <mergeCell ref="C10:C11"/>
    <mergeCell ref="D10:D11"/>
    <mergeCell ref="A66:E6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3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N30"/>
  <sheetViews>
    <sheetView view="pageBreakPreview" zoomScaleSheetLayoutView="100" workbookViewId="0" topLeftCell="B20">
      <selection activeCell="D26" sqref="D26"/>
    </sheetView>
  </sheetViews>
  <sheetFormatPr defaultColWidth="9.140625" defaultRowHeight="12.75"/>
  <cols>
    <col min="1" max="1" width="7.57421875" style="0" customWidth="1"/>
    <col min="2" max="2" width="33.00390625" style="0" customWidth="1"/>
    <col min="3" max="3" width="13.00390625" style="0" customWidth="1"/>
    <col min="4" max="4" width="14.421875" style="0" customWidth="1"/>
    <col min="5" max="5" width="12.8515625" style="0" customWidth="1"/>
    <col min="6" max="6" width="11.8515625" style="0" customWidth="1"/>
    <col min="7" max="7" width="11.140625" style="0" customWidth="1"/>
    <col min="8" max="8" width="15.28125" style="0" customWidth="1"/>
    <col min="9" max="9" width="7.8515625" style="0" customWidth="1"/>
    <col min="10" max="10" width="4.28125" style="0" customWidth="1"/>
    <col min="11" max="11" width="5.421875" style="0" customWidth="1"/>
    <col min="12" max="12" width="4.57421875" style="0" customWidth="1"/>
    <col min="13" max="13" width="4.28125" style="0" customWidth="1"/>
    <col min="14" max="14" width="6.140625" style="0" customWidth="1"/>
    <col min="15" max="15" width="7.8515625" style="0" customWidth="1"/>
    <col min="16" max="16" width="10.57421875" style="0" customWidth="1"/>
    <col min="17" max="17" width="11.140625" style="0" customWidth="1"/>
    <col min="18" max="18" width="11.8515625" style="0" customWidth="1"/>
  </cols>
  <sheetData>
    <row r="2" spans="1:14" ht="24" customHeight="1">
      <c r="A2" s="141" t="s">
        <v>33</v>
      </c>
      <c r="B2" s="142"/>
      <c r="C2" s="142"/>
      <c r="D2" s="142"/>
      <c r="E2" s="142"/>
      <c r="F2" s="142"/>
      <c r="G2" s="142"/>
      <c r="H2" s="1"/>
      <c r="I2" s="1"/>
      <c r="J2" s="1"/>
      <c r="K2" s="1"/>
      <c r="L2" s="1"/>
      <c r="M2" s="1"/>
      <c r="N2" s="1"/>
    </row>
    <row r="3" spans="1:7" ht="18.75">
      <c r="A3" s="144" t="s">
        <v>40</v>
      </c>
      <c r="B3" s="142"/>
      <c r="C3" s="142"/>
      <c r="D3" s="142"/>
      <c r="E3" s="142"/>
      <c r="F3" s="142"/>
      <c r="G3" s="142"/>
    </row>
    <row r="4" spans="1:8" ht="36.75" customHeight="1">
      <c r="A4" s="167" t="s">
        <v>41</v>
      </c>
      <c r="B4" s="168"/>
      <c r="C4" s="168"/>
      <c r="D4" s="168"/>
      <c r="E4" s="168"/>
      <c r="F4" s="168"/>
      <c r="G4" s="168"/>
      <c r="H4" s="2"/>
    </row>
    <row r="5" spans="1:8" ht="18.75">
      <c r="A5" s="144" t="s">
        <v>190</v>
      </c>
      <c r="B5" s="143"/>
      <c r="C5" s="143"/>
      <c r="D5" s="143"/>
      <c r="E5" s="143"/>
      <c r="F5" s="143"/>
      <c r="G5" s="143"/>
      <c r="H5" s="4"/>
    </row>
    <row r="6" spans="1:7" ht="20.25">
      <c r="A6" s="7" t="s">
        <v>43</v>
      </c>
      <c r="B6" s="7"/>
      <c r="C6" s="7"/>
      <c r="D6" s="6"/>
      <c r="E6" s="7"/>
      <c r="F6" s="7" t="s">
        <v>56</v>
      </c>
      <c r="G6" s="5"/>
    </row>
    <row r="7" spans="1:7" ht="18.75">
      <c r="A7" s="7"/>
      <c r="B7" s="7"/>
      <c r="C7" s="7"/>
      <c r="D7" s="8"/>
      <c r="E7" s="8"/>
      <c r="F7" s="7" t="s">
        <v>45</v>
      </c>
      <c r="G7" s="4"/>
    </row>
    <row r="8" spans="1:5" ht="18.75">
      <c r="A8" s="9"/>
      <c r="B8" s="9"/>
      <c r="C8" s="9"/>
      <c r="D8" s="9"/>
      <c r="E8" s="9"/>
    </row>
    <row r="9" spans="1:7" ht="28.5" customHeight="1">
      <c r="A9" s="163" t="s">
        <v>37</v>
      </c>
      <c r="B9" s="164" t="s">
        <v>38</v>
      </c>
      <c r="C9" s="164" t="s">
        <v>39</v>
      </c>
      <c r="D9" s="206" t="s">
        <v>15</v>
      </c>
      <c r="E9" s="207"/>
      <c r="F9" s="208"/>
      <c r="G9" s="164" t="s">
        <v>11</v>
      </c>
    </row>
    <row r="10" spans="1:7" ht="18" customHeight="1">
      <c r="A10" s="135"/>
      <c r="B10" s="165"/>
      <c r="C10" s="165"/>
      <c r="D10" s="87" t="s">
        <v>23</v>
      </c>
      <c r="E10" s="87" t="s">
        <v>22</v>
      </c>
      <c r="F10" s="87" t="s">
        <v>21</v>
      </c>
      <c r="G10" s="165"/>
    </row>
    <row r="11" spans="1:7" ht="32.25" customHeight="1">
      <c r="A11" s="77" t="s">
        <v>8</v>
      </c>
      <c r="B11" s="116" t="s">
        <v>77</v>
      </c>
      <c r="C11" s="110">
        <v>14</v>
      </c>
      <c r="D11" s="110">
        <v>1</v>
      </c>
      <c r="E11" s="110">
        <v>2</v>
      </c>
      <c r="F11" s="110">
        <v>2</v>
      </c>
      <c r="G11" s="110">
        <f>SUM(D11:F11)</f>
        <v>5</v>
      </c>
    </row>
    <row r="12" spans="1:7" ht="32.25" customHeight="1">
      <c r="A12" s="77" t="s">
        <v>0</v>
      </c>
      <c r="B12" s="116" t="s">
        <v>67</v>
      </c>
      <c r="C12" s="110">
        <v>20</v>
      </c>
      <c r="D12" s="110">
        <v>4</v>
      </c>
      <c r="E12" s="110">
        <v>1</v>
      </c>
      <c r="F12" s="110">
        <v>1</v>
      </c>
      <c r="G12" s="110">
        <f aca="true" t="shared" si="0" ref="G12:G25">SUM(D12:F12)</f>
        <v>6</v>
      </c>
    </row>
    <row r="13" spans="1:7" ht="30.75" customHeight="1">
      <c r="A13" s="77" t="s">
        <v>9</v>
      </c>
      <c r="B13" s="116" t="s">
        <v>87</v>
      </c>
      <c r="C13" s="110">
        <v>21</v>
      </c>
      <c r="D13" s="110">
        <v>2</v>
      </c>
      <c r="E13" s="110">
        <v>7</v>
      </c>
      <c r="F13" s="110">
        <v>3</v>
      </c>
      <c r="G13" s="110">
        <f t="shared" si="0"/>
        <v>12</v>
      </c>
    </row>
    <row r="14" spans="1:7" ht="31.5" customHeight="1">
      <c r="A14" s="77">
        <v>4</v>
      </c>
      <c r="B14" s="116" t="s">
        <v>97</v>
      </c>
      <c r="C14" s="110">
        <v>11</v>
      </c>
      <c r="D14" s="110">
        <v>6</v>
      </c>
      <c r="E14" s="110">
        <v>3</v>
      </c>
      <c r="F14" s="110">
        <v>4</v>
      </c>
      <c r="G14" s="110">
        <f t="shared" si="0"/>
        <v>13</v>
      </c>
    </row>
    <row r="15" spans="1:7" ht="31.5" customHeight="1">
      <c r="A15" s="77">
        <v>5</v>
      </c>
      <c r="B15" s="116" t="s">
        <v>189</v>
      </c>
      <c r="C15" s="110">
        <v>17</v>
      </c>
      <c r="D15" s="110">
        <v>3</v>
      </c>
      <c r="E15" s="110">
        <v>4</v>
      </c>
      <c r="F15" s="110">
        <v>6</v>
      </c>
      <c r="G15" s="110">
        <f t="shared" si="0"/>
        <v>13</v>
      </c>
    </row>
    <row r="16" spans="1:7" ht="33.75" customHeight="1">
      <c r="A16" s="77">
        <v>6</v>
      </c>
      <c r="B16" s="116" t="s">
        <v>192</v>
      </c>
      <c r="C16" s="110">
        <v>24</v>
      </c>
      <c r="D16" s="110">
        <v>8</v>
      </c>
      <c r="E16" s="110">
        <v>8</v>
      </c>
      <c r="F16" s="110">
        <v>5</v>
      </c>
      <c r="G16" s="110">
        <f t="shared" si="0"/>
        <v>21</v>
      </c>
    </row>
    <row r="17" spans="1:7" ht="32.25" customHeight="1">
      <c r="A17" s="77">
        <v>7</v>
      </c>
      <c r="B17" s="116" t="s">
        <v>133</v>
      </c>
      <c r="C17" s="110">
        <v>18</v>
      </c>
      <c r="D17" s="110">
        <v>7</v>
      </c>
      <c r="E17" s="110">
        <v>9</v>
      </c>
      <c r="F17" s="110">
        <v>7</v>
      </c>
      <c r="G17" s="110">
        <f t="shared" si="0"/>
        <v>23</v>
      </c>
    </row>
    <row r="18" spans="1:7" ht="31.5" customHeight="1">
      <c r="A18" s="77">
        <v>8</v>
      </c>
      <c r="B18" s="116" t="s">
        <v>132</v>
      </c>
      <c r="C18" s="110">
        <v>16</v>
      </c>
      <c r="D18" s="110">
        <v>5</v>
      </c>
      <c r="E18" s="110">
        <v>10</v>
      </c>
      <c r="F18" s="110">
        <v>8</v>
      </c>
      <c r="G18" s="110">
        <f t="shared" si="0"/>
        <v>23</v>
      </c>
    </row>
    <row r="19" spans="1:7" ht="30.75" customHeight="1">
      <c r="A19" s="77">
        <v>9</v>
      </c>
      <c r="B19" s="116" t="s">
        <v>146</v>
      </c>
      <c r="C19" s="110">
        <v>15</v>
      </c>
      <c r="D19" s="110">
        <v>13</v>
      </c>
      <c r="E19" s="110">
        <v>6</v>
      </c>
      <c r="F19" s="110">
        <v>9</v>
      </c>
      <c r="G19" s="110">
        <f t="shared" si="0"/>
        <v>28</v>
      </c>
    </row>
    <row r="20" spans="1:7" ht="30.75" customHeight="1">
      <c r="A20" s="77">
        <v>10</v>
      </c>
      <c r="B20" s="116" t="s">
        <v>141</v>
      </c>
      <c r="C20" s="110">
        <v>22</v>
      </c>
      <c r="D20" s="110">
        <v>11</v>
      </c>
      <c r="E20" s="110">
        <v>5</v>
      </c>
      <c r="F20" s="110">
        <v>15</v>
      </c>
      <c r="G20" s="110">
        <f t="shared" si="0"/>
        <v>31</v>
      </c>
    </row>
    <row r="21" spans="1:7" ht="30.75" customHeight="1">
      <c r="A21" s="77">
        <v>11</v>
      </c>
      <c r="B21" s="116" t="s">
        <v>147</v>
      </c>
      <c r="C21" s="110">
        <v>12</v>
      </c>
      <c r="D21" s="110">
        <v>10</v>
      </c>
      <c r="E21" s="110">
        <v>11</v>
      </c>
      <c r="F21" s="110">
        <v>12</v>
      </c>
      <c r="G21" s="110">
        <f t="shared" si="0"/>
        <v>33</v>
      </c>
    </row>
    <row r="22" spans="1:7" ht="30.75" customHeight="1">
      <c r="A22" s="77">
        <v>12</v>
      </c>
      <c r="B22" s="116" t="s">
        <v>150</v>
      </c>
      <c r="C22" s="110">
        <v>26</v>
      </c>
      <c r="D22" s="110">
        <v>9</v>
      </c>
      <c r="E22" s="110">
        <v>14</v>
      </c>
      <c r="F22" s="110">
        <v>13</v>
      </c>
      <c r="G22" s="110">
        <f t="shared" si="0"/>
        <v>36</v>
      </c>
    </row>
    <row r="23" spans="1:7" ht="30.75" customHeight="1">
      <c r="A23" s="77">
        <v>13</v>
      </c>
      <c r="B23" s="116" t="s">
        <v>148</v>
      </c>
      <c r="C23" s="110">
        <v>25</v>
      </c>
      <c r="D23" s="110">
        <v>15</v>
      </c>
      <c r="E23" s="110">
        <v>12</v>
      </c>
      <c r="F23" s="110">
        <v>10</v>
      </c>
      <c r="G23" s="110">
        <f t="shared" si="0"/>
        <v>37</v>
      </c>
    </row>
    <row r="24" spans="1:7" ht="30.75" customHeight="1">
      <c r="A24" s="77">
        <v>14</v>
      </c>
      <c r="B24" s="116" t="s">
        <v>34</v>
      </c>
      <c r="C24" s="110">
        <v>23</v>
      </c>
      <c r="D24" s="110">
        <v>12</v>
      </c>
      <c r="E24" s="110">
        <v>15</v>
      </c>
      <c r="F24" s="110">
        <v>11</v>
      </c>
      <c r="G24" s="110">
        <f t="shared" si="0"/>
        <v>38</v>
      </c>
    </row>
    <row r="25" spans="1:7" ht="28.5" customHeight="1">
      <c r="A25" s="77">
        <v>15</v>
      </c>
      <c r="B25" s="116" t="s">
        <v>149</v>
      </c>
      <c r="C25" s="110">
        <v>19</v>
      </c>
      <c r="D25" s="110">
        <v>15</v>
      </c>
      <c r="E25" s="110">
        <v>13</v>
      </c>
      <c r="F25" s="110">
        <v>14</v>
      </c>
      <c r="G25" s="110">
        <f t="shared" si="0"/>
        <v>42</v>
      </c>
    </row>
    <row r="26" spans="1:7" ht="30" customHeight="1">
      <c r="A26" s="77">
        <v>16</v>
      </c>
      <c r="B26" s="116" t="s">
        <v>59</v>
      </c>
      <c r="C26" s="110">
        <v>27</v>
      </c>
      <c r="D26" s="110"/>
      <c r="E26" s="110"/>
      <c r="F26" s="110">
        <v>10</v>
      </c>
      <c r="G26" s="110"/>
    </row>
    <row r="27" spans="2:3" ht="15.75">
      <c r="B27" s="83"/>
      <c r="C27" s="83"/>
    </row>
    <row r="29" spans="2:4" ht="15.75">
      <c r="B29" s="7" t="s">
        <v>46</v>
      </c>
      <c r="C29" s="7"/>
      <c r="D29" s="7"/>
    </row>
    <row r="30" spans="2:4" ht="15.75">
      <c r="B30" s="7" t="s">
        <v>47</v>
      </c>
      <c r="C30" s="7"/>
      <c r="D30" s="7"/>
    </row>
  </sheetData>
  <mergeCells count="9">
    <mergeCell ref="A2:G2"/>
    <mergeCell ref="A3:G3"/>
    <mergeCell ref="A4:G4"/>
    <mergeCell ref="A5:G5"/>
    <mergeCell ref="A9:A10"/>
    <mergeCell ref="B9:B10"/>
    <mergeCell ref="D9:F9"/>
    <mergeCell ref="G9:G10"/>
    <mergeCell ref="C9:C10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59"/>
  <sheetViews>
    <sheetView view="pageBreakPreview" zoomScaleSheetLayoutView="100" workbookViewId="0" topLeftCell="A40">
      <selection activeCell="E56" sqref="E56"/>
    </sheetView>
  </sheetViews>
  <sheetFormatPr defaultColWidth="9.140625" defaultRowHeight="12.75"/>
  <cols>
    <col min="1" max="1" width="7.57421875" style="0" customWidth="1"/>
    <col min="2" max="2" width="33.00390625" style="0" customWidth="1"/>
    <col min="3" max="3" width="9.8515625" style="0" customWidth="1"/>
    <col min="4" max="4" width="7.28125" style="0" customWidth="1"/>
    <col min="5" max="5" width="13.8515625" style="0" customWidth="1"/>
    <col min="6" max="6" width="10.7109375" style="0" customWidth="1"/>
    <col min="7" max="7" width="15.421875" style="0" customWidth="1"/>
    <col min="8" max="8" width="5.57421875" style="0" customWidth="1"/>
    <col min="9" max="9" width="4.7109375" style="0" customWidth="1"/>
    <col min="10" max="10" width="6.7109375" style="0" customWidth="1"/>
    <col min="11" max="11" width="12.57421875" style="0" customWidth="1"/>
    <col min="12" max="12" width="11.57421875" style="0" customWidth="1"/>
    <col min="13" max="13" width="11.140625" style="0" customWidth="1"/>
    <col min="14" max="14" width="12.57421875" style="0" customWidth="1"/>
    <col min="15" max="15" width="4.57421875" style="0" customWidth="1"/>
    <col min="16" max="16" width="4.28125" style="0" customWidth="1"/>
    <col min="17" max="17" width="6.140625" style="0" customWidth="1"/>
    <col min="18" max="18" width="7.8515625" style="0" customWidth="1"/>
    <col min="19" max="19" width="10.57421875" style="0" customWidth="1"/>
    <col min="20" max="20" width="11.140625" style="0" customWidth="1"/>
    <col min="21" max="21" width="11.8515625" style="0" customWidth="1"/>
  </cols>
  <sheetData>
    <row r="2" spans="1:17" ht="24" customHeight="1">
      <c r="A2" s="141" t="s">
        <v>33</v>
      </c>
      <c r="B2" s="142"/>
      <c r="C2" s="142"/>
      <c r="D2" s="142"/>
      <c r="E2" s="142"/>
      <c r="F2" s="142"/>
      <c r="G2" s="142"/>
      <c r="H2" s="142"/>
      <c r="I2" s="142"/>
      <c r="J2" s="142"/>
      <c r="K2" s="143"/>
      <c r="L2" s="143"/>
      <c r="M2" s="143"/>
      <c r="N2" s="143"/>
      <c r="O2" s="1"/>
      <c r="P2" s="1"/>
      <c r="Q2" s="1"/>
    </row>
    <row r="3" spans="1:14" ht="18.75">
      <c r="A3" s="144" t="s">
        <v>40</v>
      </c>
      <c r="B3" s="142"/>
      <c r="C3" s="142"/>
      <c r="D3" s="142"/>
      <c r="E3" s="142"/>
      <c r="F3" s="142"/>
      <c r="G3" s="142"/>
      <c r="H3" s="142"/>
      <c r="I3" s="142"/>
      <c r="J3" s="142"/>
      <c r="K3" s="145"/>
      <c r="L3" s="145"/>
      <c r="M3" s="145"/>
      <c r="N3" s="145"/>
    </row>
    <row r="4" spans="1:14" ht="16.5">
      <c r="A4" s="146" t="s">
        <v>41</v>
      </c>
      <c r="B4" s="147"/>
      <c r="C4" s="147"/>
      <c r="D4" s="147"/>
      <c r="E4" s="147"/>
      <c r="F4" s="147"/>
      <c r="G4" s="147"/>
      <c r="H4" s="147"/>
      <c r="I4" s="147"/>
      <c r="J4" s="147"/>
      <c r="K4" s="145"/>
      <c r="L4" s="145"/>
      <c r="M4" s="145"/>
      <c r="N4" s="145"/>
    </row>
    <row r="5" spans="1:14" ht="18.75">
      <c r="A5" s="144" t="s">
        <v>48</v>
      </c>
      <c r="B5" s="142"/>
      <c r="C5" s="142"/>
      <c r="D5" s="142"/>
      <c r="E5" s="142"/>
      <c r="F5" s="142"/>
      <c r="G5" s="142"/>
      <c r="H5" s="142"/>
      <c r="I5" s="142"/>
      <c r="J5" s="142"/>
      <c r="K5" s="145"/>
      <c r="L5" s="145"/>
      <c r="M5" s="145"/>
      <c r="N5" s="145"/>
    </row>
    <row r="6" spans="1:12" ht="20.25">
      <c r="A6" s="7" t="s">
        <v>43</v>
      </c>
      <c r="B6" s="7"/>
      <c r="C6" s="7"/>
      <c r="D6" s="7"/>
      <c r="E6" s="6"/>
      <c r="F6" s="7"/>
      <c r="G6" s="5"/>
      <c r="H6" s="5"/>
      <c r="I6" s="5"/>
      <c r="J6" s="5"/>
      <c r="L6" s="7" t="s">
        <v>57</v>
      </c>
    </row>
    <row r="7" spans="1:12" ht="18.75">
      <c r="A7" s="7" t="s">
        <v>44</v>
      </c>
      <c r="B7" s="7"/>
      <c r="C7" s="7"/>
      <c r="D7" s="7"/>
      <c r="E7" s="8"/>
      <c r="F7" s="8"/>
      <c r="G7" s="4"/>
      <c r="H7" s="4"/>
      <c r="I7" s="4"/>
      <c r="J7" s="4"/>
      <c r="L7" s="7" t="s">
        <v>45</v>
      </c>
    </row>
    <row r="8" spans="1:6" ht="18.75">
      <c r="A8" s="9"/>
      <c r="B8" s="9"/>
      <c r="C8" s="9"/>
      <c r="D8" s="9"/>
      <c r="E8" s="9"/>
      <c r="F8" s="9"/>
    </row>
    <row r="9" spans="1:14" ht="15.75">
      <c r="A9" s="135" t="s">
        <v>37</v>
      </c>
      <c r="B9" s="162" t="s">
        <v>38</v>
      </c>
      <c r="C9" s="151" t="s">
        <v>39</v>
      </c>
      <c r="D9" s="151" t="s">
        <v>128</v>
      </c>
      <c r="E9" s="159" t="s">
        <v>2</v>
      </c>
      <c r="F9" s="160"/>
      <c r="G9" s="161"/>
      <c r="H9" s="154" t="s">
        <v>122</v>
      </c>
      <c r="I9" s="155"/>
      <c r="J9" s="155"/>
      <c r="K9" s="157" t="s">
        <v>125</v>
      </c>
      <c r="L9" s="151" t="s">
        <v>126</v>
      </c>
      <c r="M9" s="151" t="s">
        <v>127</v>
      </c>
      <c r="N9" s="151" t="s">
        <v>35</v>
      </c>
    </row>
    <row r="10" spans="1:14" ht="31.5" customHeight="1">
      <c r="A10" s="136"/>
      <c r="B10" s="134"/>
      <c r="C10" s="152"/>
      <c r="D10" s="152"/>
      <c r="E10" s="76" t="s">
        <v>3</v>
      </c>
      <c r="F10" s="82" t="s">
        <v>4</v>
      </c>
      <c r="G10" s="76" t="s">
        <v>5</v>
      </c>
      <c r="H10" s="78">
        <v>1</v>
      </c>
      <c r="I10" s="79">
        <v>2</v>
      </c>
      <c r="J10" s="79" t="s">
        <v>123</v>
      </c>
      <c r="K10" s="158"/>
      <c r="L10" s="153"/>
      <c r="M10" s="153"/>
      <c r="N10" s="152"/>
    </row>
    <row r="11" spans="1:14" ht="15.75">
      <c r="A11" s="135" t="s">
        <v>8</v>
      </c>
      <c r="B11" s="137" t="s">
        <v>77</v>
      </c>
      <c r="C11" s="139">
        <v>14</v>
      </c>
      <c r="D11" s="30">
        <v>1</v>
      </c>
      <c r="E11" s="44">
        <v>0.03483796296296296</v>
      </c>
      <c r="F11" s="49">
        <v>0.035659722222222225</v>
      </c>
      <c r="G11" s="49">
        <f>F11-E11</f>
        <v>0.0008217592592592651</v>
      </c>
      <c r="H11" s="72">
        <v>0</v>
      </c>
      <c r="I11" s="72">
        <v>0</v>
      </c>
      <c r="J11" s="27">
        <v>0</v>
      </c>
      <c r="K11" s="72">
        <f>H11+I11+J11</f>
        <v>0</v>
      </c>
      <c r="L11" s="46">
        <f>K11/86400</f>
        <v>0</v>
      </c>
      <c r="M11" s="44">
        <f aca="true" t="shared" si="0" ref="M11:M36">G11+L11</f>
        <v>0.0008217592592592651</v>
      </c>
      <c r="N11" s="45">
        <f>M11+M12</f>
        <v>0.001597222222222229</v>
      </c>
    </row>
    <row r="12" spans="1:14" ht="15.75">
      <c r="A12" s="148"/>
      <c r="B12" s="149"/>
      <c r="C12" s="150"/>
      <c r="D12" s="32">
        <v>2</v>
      </c>
      <c r="E12" s="48">
        <v>0.08136574074074074</v>
      </c>
      <c r="F12" s="51">
        <v>0.0821412037037037</v>
      </c>
      <c r="G12" s="51">
        <f aca="true" t="shared" si="1" ref="G12:G48">F12-E12</f>
        <v>0.0007754629629629639</v>
      </c>
      <c r="H12" s="73">
        <v>0</v>
      </c>
      <c r="I12" s="73">
        <v>0</v>
      </c>
      <c r="J12" s="28">
        <v>0</v>
      </c>
      <c r="K12" s="73">
        <f aca="true" t="shared" si="2" ref="K12:K48">H12+I12+J12</f>
        <v>0</v>
      </c>
      <c r="L12" s="75">
        <f aca="true" t="shared" si="3" ref="L12:L48">K12/86400</f>
        <v>0</v>
      </c>
      <c r="M12" s="48">
        <f t="shared" si="0"/>
        <v>0.0007754629629629639</v>
      </c>
      <c r="N12" s="74"/>
    </row>
    <row r="13" spans="1:14" ht="15.75">
      <c r="A13" s="135" t="s">
        <v>0</v>
      </c>
      <c r="B13" s="137" t="s">
        <v>59</v>
      </c>
      <c r="C13" s="139">
        <v>79</v>
      </c>
      <c r="D13" s="30">
        <v>1</v>
      </c>
      <c r="E13" s="44">
        <v>0.06400462962962962</v>
      </c>
      <c r="F13" s="44">
        <v>0.06483796296296296</v>
      </c>
      <c r="G13" s="44">
        <f t="shared" si="1"/>
        <v>0.0008333333333333387</v>
      </c>
      <c r="H13" s="72">
        <v>0</v>
      </c>
      <c r="I13" s="72">
        <v>0</v>
      </c>
      <c r="J13" s="72">
        <v>0</v>
      </c>
      <c r="K13" s="72">
        <f t="shared" si="2"/>
        <v>0</v>
      </c>
      <c r="L13" s="44">
        <f t="shared" si="3"/>
        <v>0</v>
      </c>
      <c r="M13" s="44">
        <f t="shared" si="0"/>
        <v>0.0008333333333333387</v>
      </c>
      <c r="N13" s="45">
        <f>M13+M14</f>
        <v>0.0016087962962962887</v>
      </c>
    </row>
    <row r="14" spans="1:14" ht="15.75">
      <c r="A14" s="148"/>
      <c r="B14" s="149"/>
      <c r="C14" s="150"/>
      <c r="D14" s="32">
        <v>2</v>
      </c>
      <c r="E14" s="48">
        <v>0.1133101851851852</v>
      </c>
      <c r="F14" s="48">
        <v>0.11408564814814814</v>
      </c>
      <c r="G14" s="48">
        <f t="shared" si="1"/>
        <v>0.00077546296296295</v>
      </c>
      <c r="H14" s="73">
        <v>0</v>
      </c>
      <c r="I14" s="73">
        <v>0</v>
      </c>
      <c r="J14" s="73">
        <v>0</v>
      </c>
      <c r="K14" s="73">
        <f t="shared" si="2"/>
        <v>0</v>
      </c>
      <c r="L14" s="48">
        <f t="shared" si="3"/>
        <v>0</v>
      </c>
      <c r="M14" s="48">
        <f t="shared" si="0"/>
        <v>0.00077546296296295</v>
      </c>
      <c r="N14" s="48"/>
    </row>
    <row r="15" spans="1:14" ht="15.75">
      <c r="A15" s="135" t="s">
        <v>9</v>
      </c>
      <c r="B15" s="137" t="s">
        <v>129</v>
      </c>
      <c r="C15" s="139">
        <v>68</v>
      </c>
      <c r="D15" s="30">
        <v>1</v>
      </c>
      <c r="E15" s="44">
        <v>0.15347222222222223</v>
      </c>
      <c r="F15" s="44">
        <v>0.15429398148148146</v>
      </c>
      <c r="G15" s="44">
        <f t="shared" si="1"/>
        <v>0.0008217592592592304</v>
      </c>
      <c r="H15" s="72">
        <v>0</v>
      </c>
      <c r="I15" s="72">
        <v>0</v>
      </c>
      <c r="J15" s="72">
        <v>0</v>
      </c>
      <c r="K15" s="72">
        <f t="shared" si="2"/>
        <v>0</v>
      </c>
      <c r="L15" s="44">
        <f t="shared" si="3"/>
        <v>0</v>
      </c>
      <c r="M15" s="44">
        <f t="shared" si="0"/>
        <v>0.0008217592592592304</v>
      </c>
      <c r="N15" s="45">
        <f>M15+M16</f>
        <v>0.0016550925925925553</v>
      </c>
    </row>
    <row r="16" spans="1:14" ht="15.75">
      <c r="A16" s="148"/>
      <c r="B16" s="149"/>
      <c r="C16" s="150"/>
      <c r="D16" s="32">
        <v>2</v>
      </c>
      <c r="E16" s="48">
        <v>0.1840277777777778</v>
      </c>
      <c r="F16" s="48">
        <v>0.18486111111111111</v>
      </c>
      <c r="G16" s="48">
        <f t="shared" si="1"/>
        <v>0.0008333333333333248</v>
      </c>
      <c r="H16" s="73">
        <v>0</v>
      </c>
      <c r="I16" s="73">
        <v>0</v>
      </c>
      <c r="J16" s="73">
        <v>0</v>
      </c>
      <c r="K16" s="73">
        <f t="shared" si="2"/>
        <v>0</v>
      </c>
      <c r="L16" s="48">
        <f t="shared" si="3"/>
        <v>0</v>
      </c>
      <c r="M16" s="48">
        <f t="shared" si="0"/>
        <v>0.0008333333333333248</v>
      </c>
      <c r="N16" s="48"/>
    </row>
    <row r="17" spans="1:14" ht="15.75">
      <c r="A17" s="135">
        <v>4</v>
      </c>
      <c r="B17" s="137" t="s">
        <v>130</v>
      </c>
      <c r="C17" s="139">
        <v>69</v>
      </c>
      <c r="D17" s="30">
        <v>1</v>
      </c>
      <c r="E17" s="44">
        <v>0.15486111111111112</v>
      </c>
      <c r="F17" s="44">
        <v>0.15568287037037037</v>
      </c>
      <c r="G17" s="44">
        <f t="shared" si="1"/>
        <v>0.0008217592592592582</v>
      </c>
      <c r="H17" s="72">
        <v>0</v>
      </c>
      <c r="I17" s="72">
        <v>0</v>
      </c>
      <c r="J17" s="72">
        <v>0</v>
      </c>
      <c r="K17" s="72">
        <f t="shared" si="2"/>
        <v>0</v>
      </c>
      <c r="L17" s="44">
        <f t="shared" si="3"/>
        <v>0</v>
      </c>
      <c r="M17" s="44">
        <f t="shared" si="0"/>
        <v>0.0008217592592592582</v>
      </c>
      <c r="N17" s="45">
        <f>M17+M18</f>
        <v>0.0016550925925926108</v>
      </c>
    </row>
    <row r="18" spans="1:14" ht="15.75">
      <c r="A18" s="148"/>
      <c r="B18" s="149"/>
      <c r="C18" s="150"/>
      <c r="D18" s="32">
        <v>2</v>
      </c>
      <c r="E18" s="48">
        <v>0.18958333333333333</v>
      </c>
      <c r="F18" s="48">
        <v>0.19041666666666668</v>
      </c>
      <c r="G18" s="48">
        <f t="shared" si="1"/>
        <v>0.0008333333333333526</v>
      </c>
      <c r="H18" s="73">
        <v>0</v>
      </c>
      <c r="I18" s="73">
        <v>0</v>
      </c>
      <c r="J18" s="73">
        <v>0</v>
      </c>
      <c r="K18" s="73">
        <f t="shared" si="2"/>
        <v>0</v>
      </c>
      <c r="L18" s="48">
        <f t="shared" si="3"/>
        <v>0</v>
      </c>
      <c r="M18" s="48">
        <f t="shared" si="0"/>
        <v>0.0008333333333333526</v>
      </c>
      <c r="N18" s="48"/>
    </row>
    <row r="19" spans="1:14" ht="15.75">
      <c r="A19" s="135">
        <v>5</v>
      </c>
      <c r="B19" s="137" t="s">
        <v>131</v>
      </c>
      <c r="C19" s="139">
        <v>78</v>
      </c>
      <c r="D19" s="30">
        <v>1</v>
      </c>
      <c r="E19" s="44">
        <v>0.07372685185185185</v>
      </c>
      <c r="F19" s="44">
        <v>0.07460648148148148</v>
      </c>
      <c r="G19" s="44">
        <f t="shared" si="1"/>
        <v>0.000879629629629633</v>
      </c>
      <c r="H19" s="72">
        <v>0</v>
      </c>
      <c r="I19" s="72">
        <v>0</v>
      </c>
      <c r="J19" s="72">
        <v>0</v>
      </c>
      <c r="K19" s="72">
        <f t="shared" si="2"/>
        <v>0</v>
      </c>
      <c r="L19" s="44">
        <f t="shared" si="3"/>
        <v>0</v>
      </c>
      <c r="M19" s="44">
        <f t="shared" si="0"/>
        <v>0.000879629629629633</v>
      </c>
      <c r="N19" s="45">
        <f>M19+M20</f>
        <v>0.0017129629629629717</v>
      </c>
    </row>
    <row r="20" spans="1:14" ht="15.75">
      <c r="A20" s="148"/>
      <c r="B20" s="149"/>
      <c r="C20" s="150"/>
      <c r="D20" s="32">
        <v>2</v>
      </c>
      <c r="E20" s="48">
        <v>0.1181712962962963</v>
      </c>
      <c r="F20" s="48">
        <v>0.11900462962962964</v>
      </c>
      <c r="G20" s="48">
        <f t="shared" si="1"/>
        <v>0.0008333333333333387</v>
      </c>
      <c r="H20" s="73">
        <v>0</v>
      </c>
      <c r="I20" s="73">
        <v>0</v>
      </c>
      <c r="J20" s="73">
        <v>0</v>
      </c>
      <c r="K20" s="73">
        <f t="shared" si="2"/>
        <v>0</v>
      </c>
      <c r="L20" s="48">
        <f t="shared" si="3"/>
        <v>0</v>
      </c>
      <c r="M20" s="48">
        <f t="shared" si="0"/>
        <v>0.0008333333333333387</v>
      </c>
      <c r="N20" s="48"/>
    </row>
    <row r="21" spans="1:14" ht="15.75">
      <c r="A21" s="135">
        <v>6</v>
      </c>
      <c r="B21" s="137" t="s">
        <v>34</v>
      </c>
      <c r="C21" s="139">
        <v>76</v>
      </c>
      <c r="D21" s="30">
        <v>1</v>
      </c>
      <c r="E21" s="44">
        <v>0.15208333333333332</v>
      </c>
      <c r="F21" s="44">
        <v>0.15298611111111113</v>
      </c>
      <c r="G21" s="44">
        <f t="shared" si="1"/>
        <v>0.0009027777777778079</v>
      </c>
      <c r="H21" s="72">
        <v>0</v>
      </c>
      <c r="I21" s="72">
        <v>0</v>
      </c>
      <c r="J21" s="72">
        <v>0</v>
      </c>
      <c r="K21" s="72">
        <f t="shared" si="2"/>
        <v>0</v>
      </c>
      <c r="L21" s="44">
        <f t="shared" si="3"/>
        <v>0</v>
      </c>
      <c r="M21" s="44">
        <f t="shared" si="0"/>
        <v>0.0009027777777778079</v>
      </c>
      <c r="N21" s="45">
        <f>M21+M22</f>
        <v>0.0017129629629629717</v>
      </c>
    </row>
    <row r="22" spans="1:14" ht="15.75">
      <c r="A22" s="148"/>
      <c r="B22" s="149"/>
      <c r="C22" s="150"/>
      <c r="D22" s="32">
        <v>2</v>
      </c>
      <c r="E22" s="48">
        <v>0.19652777777777777</v>
      </c>
      <c r="F22" s="48">
        <v>0.19733796296296294</v>
      </c>
      <c r="G22" s="48">
        <f t="shared" si="1"/>
        <v>0.0008101851851851638</v>
      </c>
      <c r="H22" s="73">
        <v>0</v>
      </c>
      <c r="I22" s="73">
        <v>0</v>
      </c>
      <c r="J22" s="73">
        <v>0</v>
      </c>
      <c r="K22" s="73">
        <f t="shared" si="2"/>
        <v>0</v>
      </c>
      <c r="L22" s="48">
        <f t="shared" si="3"/>
        <v>0</v>
      </c>
      <c r="M22" s="48">
        <f t="shared" si="0"/>
        <v>0.0008101851851851638</v>
      </c>
      <c r="N22" s="48"/>
    </row>
    <row r="23" spans="1:14" ht="15.75">
      <c r="A23" s="135">
        <v>7</v>
      </c>
      <c r="B23" s="137" t="s">
        <v>67</v>
      </c>
      <c r="C23" s="139">
        <v>20</v>
      </c>
      <c r="D23" s="30">
        <v>1</v>
      </c>
      <c r="E23" s="44">
        <v>0.03900462962962963</v>
      </c>
      <c r="F23" s="44">
        <v>0.039872685185185185</v>
      </c>
      <c r="G23" s="44">
        <f t="shared" si="1"/>
        <v>0.0008680555555555525</v>
      </c>
      <c r="H23" s="72">
        <v>0</v>
      </c>
      <c r="I23" s="72">
        <v>0</v>
      </c>
      <c r="J23" s="72">
        <v>0</v>
      </c>
      <c r="K23" s="72">
        <f t="shared" si="2"/>
        <v>0</v>
      </c>
      <c r="L23" s="44">
        <f t="shared" si="3"/>
        <v>0</v>
      </c>
      <c r="M23" s="44">
        <f t="shared" si="0"/>
        <v>0.0008680555555555525</v>
      </c>
      <c r="N23" s="45">
        <f>M23+M24</f>
        <v>0.001736111111111105</v>
      </c>
    </row>
    <row r="24" spans="1:14" ht="15.75">
      <c r="A24" s="148"/>
      <c r="B24" s="149"/>
      <c r="C24" s="150"/>
      <c r="D24" s="32">
        <v>2</v>
      </c>
      <c r="E24" s="48">
        <v>0.08483796296296296</v>
      </c>
      <c r="F24" s="48">
        <v>0.08570601851851851</v>
      </c>
      <c r="G24" s="48">
        <f t="shared" si="1"/>
        <v>0.0008680555555555525</v>
      </c>
      <c r="H24" s="73">
        <v>0</v>
      </c>
      <c r="I24" s="73">
        <v>0</v>
      </c>
      <c r="J24" s="73">
        <v>0</v>
      </c>
      <c r="K24" s="73">
        <f t="shared" si="2"/>
        <v>0</v>
      </c>
      <c r="L24" s="48">
        <f t="shared" si="3"/>
        <v>0</v>
      </c>
      <c r="M24" s="48">
        <f t="shared" si="0"/>
        <v>0.0008680555555555525</v>
      </c>
      <c r="N24" s="48"/>
    </row>
    <row r="25" spans="1:14" ht="15.75">
      <c r="A25" s="135">
        <v>8</v>
      </c>
      <c r="B25" s="137" t="s">
        <v>189</v>
      </c>
      <c r="C25" s="139">
        <v>17</v>
      </c>
      <c r="D25" s="30">
        <v>1</v>
      </c>
      <c r="E25" s="44">
        <v>0.047337962962962964</v>
      </c>
      <c r="F25" s="44">
        <v>0.04825231481481482</v>
      </c>
      <c r="G25" s="44">
        <f t="shared" si="1"/>
        <v>0.0009143518518518537</v>
      </c>
      <c r="H25" s="72">
        <v>0</v>
      </c>
      <c r="I25" s="72">
        <v>0</v>
      </c>
      <c r="J25" s="72">
        <v>0</v>
      </c>
      <c r="K25" s="72">
        <f t="shared" si="2"/>
        <v>0</v>
      </c>
      <c r="L25" s="44">
        <f t="shared" si="3"/>
        <v>0</v>
      </c>
      <c r="M25" s="44">
        <f t="shared" si="0"/>
        <v>0.0009143518518518537</v>
      </c>
      <c r="N25" s="45">
        <f>M25+M26</f>
        <v>0.0017476851851851924</v>
      </c>
    </row>
    <row r="26" spans="1:14" ht="15.75">
      <c r="A26" s="148"/>
      <c r="B26" s="149"/>
      <c r="C26" s="150"/>
      <c r="D26" s="32">
        <v>2</v>
      </c>
      <c r="E26" s="48">
        <v>0.09386574074074074</v>
      </c>
      <c r="F26" s="48">
        <v>0.09469907407407407</v>
      </c>
      <c r="G26" s="48">
        <f t="shared" si="1"/>
        <v>0.0008333333333333387</v>
      </c>
      <c r="H26" s="73">
        <v>0</v>
      </c>
      <c r="I26" s="73">
        <v>0</v>
      </c>
      <c r="J26" s="73">
        <v>0</v>
      </c>
      <c r="K26" s="73">
        <f t="shared" si="2"/>
        <v>0</v>
      </c>
      <c r="L26" s="48">
        <f t="shared" si="3"/>
        <v>0</v>
      </c>
      <c r="M26" s="48">
        <f t="shared" si="0"/>
        <v>0.0008333333333333387</v>
      </c>
      <c r="N26" s="48"/>
    </row>
    <row r="27" spans="1:14" ht="15.75">
      <c r="A27" s="135">
        <v>9</v>
      </c>
      <c r="B27" s="137" t="s">
        <v>132</v>
      </c>
      <c r="C27" s="139">
        <v>16</v>
      </c>
      <c r="D27" s="30">
        <v>1</v>
      </c>
      <c r="E27" s="44">
        <v>0.05150462962962963</v>
      </c>
      <c r="F27" s="44">
        <v>0.052418981481481476</v>
      </c>
      <c r="G27" s="44">
        <f t="shared" si="1"/>
        <v>0.0009143518518518468</v>
      </c>
      <c r="H27" s="72">
        <v>0</v>
      </c>
      <c r="I27" s="72">
        <v>0</v>
      </c>
      <c r="J27" s="72">
        <v>0</v>
      </c>
      <c r="K27" s="72">
        <f t="shared" si="2"/>
        <v>0</v>
      </c>
      <c r="L27" s="44">
        <f t="shared" si="3"/>
        <v>0</v>
      </c>
      <c r="M27" s="44">
        <f t="shared" si="0"/>
        <v>0.0009143518518518468</v>
      </c>
      <c r="N27" s="45">
        <f>M27+M28</f>
        <v>0.0017824074074073853</v>
      </c>
    </row>
    <row r="28" spans="1:14" ht="15.75">
      <c r="A28" s="148"/>
      <c r="B28" s="149"/>
      <c r="C28" s="150"/>
      <c r="D28" s="32">
        <v>2</v>
      </c>
      <c r="E28" s="48">
        <v>0.09803240740740742</v>
      </c>
      <c r="F28" s="48">
        <v>0.09890046296296295</v>
      </c>
      <c r="G28" s="48">
        <f t="shared" si="1"/>
        <v>0.0008680555555555386</v>
      </c>
      <c r="H28" s="73">
        <v>0</v>
      </c>
      <c r="I28" s="73">
        <v>0</v>
      </c>
      <c r="J28" s="73">
        <v>0</v>
      </c>
      <c r="K28" s="73">
        <f t="shared" si="2"/>
        <v>0</v>
      </c>
      <c r="L28" s="48">
        <f t="shared" si="3"/>
        <v>0</v>
      </c>
      <c r="M28" s="48">
        <f t="shared" si="0"/>
        <v>0.0008680555555555386</v>
      </c>
      <c r="N28" s="48"/>
    </row>
    <row r="29" spans="1:14" ht="15.75">
      <c r="A29" s="135">
        <v>10</v>
      </c>
      <c r="B29" s="137" t="s">
        <v>97</v>
      </c>
      <c r="C29" s="139">
        <v>77</v>
      </c>
      <c r="D29" s="30">
        <v>1</v>
      </c>
      <c r="E29" s="44">
        <v>0.14305555555555557</v>
      </c>
      <c r="F29" s="44">
        <v>0.14396990740740742</v>
      </c>
      <c r="G29" s="44">
        <f t="shared" si="1"/>
        <v>0.0009143518518518468</v>
      </c>
      <c r="H29" s="72">
        <v>0</v>
      </c>
      <c r="I29" s="72">
        <v>0</v>
      </c>
      <c r="J29" s="72">
        <v>0</v>
      </c>
      <c r="K29" s="72">
        <f t="shared" si="2"/>
        <v>0</v>
      </c>
      <c r="L29" s="44">
        <f t="shared" si="3"/>
        <v>0</v>
      </c>
      <c r="M29" s="44">
        <f t="shared" si="0"/>
        <v>0.0009143518518518468</v>
      </c>
      <c r="N29" s="45">
        <f>M29+M30</f>
        <v>0.0018171296296296546</v>
      </c>
    </row>
    <row r="30" spans="1:14" ht="15.75">
      <c r="A30" s="148"/>
      <c r="B30" s="149"/>
      <c r="C30" s="150"/>
      <c r="D30" s="32">
        <v>2</v>
      </c>
      <c r="E30" s="48">
        <v>0.18125</v>
      </c>
      <c r="F30" s="48">
        <v>0.1821527777777778</v>
      </c>
      <c r="G30" s="48">
        <f t="shared" si="1"/>
        <v>0.0009027777777778079</v>
      </c>
      <c r="H30" s="73">
        <v>0</v>
      </c>
      <c r="I30" s="73">
        <v>0</v>
      </c>
      <c r="J30" s="73">
        <v>0</v>
      </c>
      <c r="K30" s="73">
        <f t="shared" si="2"/>
        <v>0</v>
      </c>
      <c r="L30" s="48">
        <f t="shared" si="3"/>
        <v>0</v>
      </c>
      <c r="M30" s="48">
        <f t="shared" si="0"/>
        <v>0.0009027777777778079</v>
      </c>
      <c r="N30" s="48"/>
    </row>
    <row r="31" spans="1:14" ht="15.75">
      <c r="A31" s="135">
        <v>11</v>
      </c>
      <c r="B31" s="137" t="s">
        <v>133</v>
      </c>
      <c r="C31" s="139">
        <v>18</v>
      </c>
      <c r="D31" s="30">
        <v>1</v>
      </c>
      <c r="E31" s="44">
        <v>0.056365740740740744</v>
      </c>
      <c r="F31" s="44">
        <v>0.057291666666666664</v>
      </c>
      <c r="G31" s="44">
        <f t="shared" si="1"/>
        <v>0.0009259259259259203</v>
      </c>
      <c r="H31" s="72">
        <v>0</v>
      </c>
      <c r="I31" s="72">
        <v>0</v>
      </c>
      <c r="J31" s="72">
        <v>0</v>
      </c>
      <c r="K31" s="72">
        <f t="shared" si="2"/>
        <v>0</v>
      </c>
      <c r="L31" s="44">
        <f t="shared" si="3"/>
        <v>0</v>
      </c>
      <c r="M31" s="44">
        <f t="shared" si="0"/>
        <v>0.0009259259259259203</v>
      </c>
      <c r="N31" s="45">
        <f>M31+M32</f>
        <v>0.0018518518518518476</v>
      </c>
    </row>
    <row r="32" spans="1:14" ht="15.75">
      <c r="A32" s="148"/>
      <c r="B32" s="149"/>
      <c r="C32" s="150"/>
      <c r="D32" s="32">
        <v>2</v>
      </c>
      <c r="E32" s="48">
        <v>0.10289351851851852</v>
      </c>
      <c r="F32" s="48">
        <v>0.10381944444444445</v>
      </c>
      <c r="G32" s="48">
        <f t="shared" si="1"/>
        <v>0.0009259259259259273</v>
      </c>
      <c r="H32" s="73">
        <v>0</v>
      </c>
      <c r="I32" s="73">
        <v>0</v>
      </c>
      <c r="J32" s="73">
        <v>0</v>
      </c>
      <c r="K32" s="73">
        <f t="shared" si="2"/>
        <v>0</v>
      </c>
      <c r="L32" s="48">
        <f t="shared" si="3"/>
        <v>0</v>
      </c>
      <c r="M32" s="48">
        <f t="shared" si="0"/>
        <v>0.0009259259259259273</v>
      </c>
      <c r="N32" s="48"/>
    </row>
    <row r="33" spans="1:14" ht="15.75">
      <c r="A33" s="135">
        <v>12</v>
      </c>
      <c r="B33" s="137" t="s">
        <v>97</v>
      </c>
      <c r="C33" s="139">
        <v>11</v>
      </c>
      <c r="D33" s="30">
        <v>1</v>
      </c>
      <c r="E33" s="44">
        <v>0.0431712962962963</v>
      </c>
      <c r="F33" s="44">
        <v>0.0441087962962963</v>
      </c>
      <c r="G33" s="44">
        <f t="shared" si="1"/>
        <v>0.0009375000000000008</v>
      </c>
      <c r="H33" s="72">
        <v>0</v>
      </c>
      <c r="I33" s="72">
        <v>0</v>
      </c>
      <c r="J33" s="72">
        <v>0</v>
      </c>
      <c r="K33" s="72">
        <f t="shared" si="2"/>
        <v>0</v>
      </c>
      <c r="L33" s="44">
        <f t="shared" si="3"/>
        <v>0</v>
      </c>
      <c r="M33" s="44">
        <f t="shared" si="0"/>
        <v>0.0009375000000000008</v>
      </c>
      <c r="N33" s="45">
        <f>M33+M34</f>
        <v>0.0018865740740740752</v>
      </c>
    </row>
    <row r="34" spans="1:14" ht="15.75">
      <c r="A34" s="148"/>
      <c r="B34" s="149"/>
      <c r="C34" s="150"/>
      <c r="D34" s="32">
        <v>2</v>
      </c>
      <c r="E34" s="48">
        <v>0.08900462962962963</v>
      </c>
      <c r="F34" s="48">
        <v>0.0899537037037037</v>
      </c>
      <c r="G34" s="48">
        <f t="shared" si="1"/>
        <v>0.0009490740740740744</v>
      </c>
      <c r="H34" s="73">
        <v>0</v>
      </c>
      <c r="I34" s="73">
        <v>0</v>
      </c>
      <c r="J34" s="73">
        <v>0</v>
      </c>
      <c r="K34" s="73">
        <f t="shared" si="2"/>
        <v>0</v>
      </c>
      <c r="L34" s="48">
        <f t="shared" si="3"/>
        <v>0</v>
      </c>
      <c r="M34" s="48">
        <f t="shared" si="0"/>
        <v>0.0009490740740740744</v>
      </c>
      <c r="N34" s="48"/>
    </row>
    <row r="35" spans="1:14" ht="15.75">
      <c r="A35" s="135">
        <v>13</v>
      </c>
      <c r="B35" s="137" t="s">
        <v>134</v>
      </c>
      <c r="C35" s="139">
        <v>75</v>
      </c>
      <c r="D35" s="30">
        <v>1</v>
      </c>
      <c r="E35" s="44">
        <v>0.13900462962962964</v>
      </c>
      <c r="F35" s="44">
        <v>0.13993055555555556</v>
      </c>
      <c r="G35" s="44">
        <f t="shared" si="1"/>
        <v>0.0009259259259259134</v>
      </c>
      <c r="H35" s="72">
        <v>0</v>
      </c>
      <c r="I35" s="72">
        <v>0</v>
      </c>
      <c r="J35" s="72">
        <v>0</v>
      </c>
      <c r="K35" s="72">
        <f t="shared" si="2"/>
        <v>0</v>
      </c>
      <c r="L35" s="44">
        <f t="shared" si="3"/>
        <v>0</v>
      </c>
      <c r="M35" s="44">
        <f t="shared" si="0"/>
        <v>0.0009259259259259134</v>
      </c>
      <c r="N35" s="45">
        <f>M35+M36</f>
        <v>0.0019212962962963098</v>
      </c>
    </row>
    <row r="36" spans="1:14" ht="15.75">
      <c r="A36" s="148"/>
      <c r="B36" s="149"/>
      <c r="C36" s="150"/>
      <c r="D36" s="32">
        <v>2</v>
      </c>
      <c r="E36" s="48">
        <v>0.16331018518518517</v>
      </c>
      <c r="F36" s="48">
        <v>0.16430555555555557</v>
      </c>
      <c r="G36" s="48">
        <f t="shared" si="1"/>
        <v>0.0009953703703703964</v>
      </c>
      <c r="H36" s="73">
        <v>0</v>
      </c>
      <c r="I36" s="73">
        <v>0</v>
      </c>
      <c r="J36" s="73">
        <v>0</v>
      </c>
      <c r="K36" s="73">
        <f t="shared" si="2"/>
        <v>0</v>
      </c>
      <c r="L36" s="48">
        <f t="shared" si="3"/>
        <v>0</v>
      </c>
      <c r="M36" s="48">
        <f t="shared" si="0"/>
        <v>0.0009953703703703964</v>
      </c>
      <c r="N36" s="48"/>
    </row>
    <row r="37" spans="1:14" ht="15.75">
      <c r="A37" s="135">
        <v>14</v>
      </c>
      <c r="B37" s="137" t="s">
        <v>135</v>
      </c>
      <c r="C37" s="139">
        <v>72</v>
      </c>
      <c r="D37" s="30">
        <v>1</v>
      </c>
      <c r="E37" s="44">
        <v>0.14652777777777778</v>
      </c>
      <c r="F37" s="44">
        <v>0.14747685185185186</v>
      </c>
      <c r="G37" s="44">
        <f t="shared" si="1"/>
        <v>0.0009490740740740744</v>
      </c>
      <c r="H37" s="72">
        <v>0</v>
      </c>
      <c r="I37" s="72">
        <v>0</v>
      </c>
      <c r="J37" s="72">
        <v>0</v>
      </c>
      <c r="K37" s="72">
        <f t="shared" si="2"/>
        <v>0</v>
      </c>
      <c r="L37" s="44">
        <f t="shared" si="3"/>
        <v>0</v>
      </c>
      <c r="M37" s="44">
        <f aca="true" t="shared" si="4" ref="M37:M48">G37+L37</f>
        <v>0.0009490740740740744</v>
      </c>
      <c r="N37" s="45">
        <f>M37+M38</f>
        <v>0.0019328703703703765</v>
      </c>
    </row>
    <row r="38" spans="1:14" ht="15.75">
      <c r="A38" s="148"/>
      <c r="B38" s="149"/>
      <c r="C38" s="150"/>
      <c r="D38" s="32">
        <v>2</v>
      </c>
      <c r="E38" s="48">
        <v>0.1909722222222222</v>
      </c>
      <c r="F38" s="48">
        <v>0.1919560185185185</v>
      </c>
      <c r="G38" s="48">
        <f t="shared" si="1"/>
        <v>0.000983796296296302</v>
      </c>
      <c r="H38" s="73">
        <v>0</v>
      </c>
      <c r="I38" s="73">
        <v>0</v>
      </c>
      <c r="J38" s="73">
        <v>0</v>
      </c>
      <c r="K38" s="73">
        <f t="shared" si="2"/>
        <v>0</v>
      </c>
      <c r="L38" s="48">
        <f t="shared" si="3"/>
        <v>0</v>
      </c>
      <c r="M38" s="48">
        <f t="shared" si="4"/>
        <v>0.000983796296296302</v>
      </c>
      <c r="N38" s="48"/>
    </row>
    <row r="39" spans="1:14" ht="15.75">
      <c r="A39" s="135">
        <v>15</v>
      </c>
      <c r="B39" s="137" t="s">
        <v>136</v>
      </c>
      <c r="C39" s="139">
        <v>64</v>
      </c>
      <c r="D39" s="30">
        <v>1</v>
      </c>
      <c r="E39" s="44">
        <v>0.14791666666666667</v>
      </c>
      <c r="F39" s="44">
        <v>0.1489351851851852</v>
      </c>
      <c r="G39" s="44">
        <f t="shared" si="1"/>
        <v>0.0010185185185185297</v>
      </c>
      <c r="H39" s="72">
        <v>0</v>
      </c>
      <c r="I39" s="72">
        <v>0</v>
      </c>
      <c r="J39" s="72">
        <v>0</v>
      </c>
      <c r="K39" s="72">
        <f t="shared" si="2"/>
        <v>0</v>
      </c>
      <c r="L39" s="44">
        <f t="shared" si="3"/>
        <v>0</v>
      </c>
      <c r="M39" s="44">
        <f t="shared" si="4"/>
        <v>0.0010185185185185297</v>
      </c>
      <c r="N39" s="45">
        <f>M39+M40</f>
        <v>0.0019907407407407374</v>
      </c>
    </row>
    <row r="40" spans="1:14" ht="15.75">
      <c r="A40" s="148"/>
      <c r="B40" s="149"/>
      <c r="C40" s="150"/>
      <c r="D40" s="32">
        <v>2</v>
      </c>
      <c r="E40" s="48">
        <v>0.19236111111111112</v>
      </c>
      <c r="F40" s="48">
        <v>0.19333333333333333</v>
      </c>
      <c r="G40" s="48">
        <f t="shared" si="1"/>
        <v>0.0009722222222222077</v>
      </c>
      <c r="H40" s="73">
        <v>0</v>
      </c>
      <c r="I40" s="73">
        <v>0</v>
      </c>
      <c r="J40" s="73">
        <v>0</v>
      </c>
      <c r="K40" s="73">
        <f t="shared" si="2"/>
        <v>0</v>
      </c>
      <c r="L40" s="48">
        <f t="shared" si="3"/>
        <v>0</v>
      </c>
      <c r="M40" s="48">
        <f t="shared" si="4"/>
        <v>0.0009722222222222077</v>
      </c>
      <c r="N40" s="48"/>
    </row>
    <row r="41" spans="1:14" ht="15.75">
      <c r="A41" s="135">
        <v>16</v>
      </c>
      <c r="B41" s="137" t="s">
        <v>87</v>
      </c>
      <c r="C41" s="139">
        <v>21</v>
      </c>
      <c r="D41" s="30">
        <v>1</v>
      </c>
      <c r="E41" s="44">
        <v>0.057060185185185186</v>
      </c>
      <c r="F41" s="44">
        <v>0.05833333333333333</v>
      </c>
      <c r="G41" s="44">
        <f t="shared" si="1"/>
        <v>0.0012731481481481413</v>
      </c>
      <c r="H41" s="72">
        <v>0</v>
      </c>
      <c r="I41" s="72">
        <v>0</v>
      </c>
      <c r="J41" s="72">
        <v>0</v>
      </c>
      <c r="K41" s="72">
        <f t="shared" si="2"/>
        <v>0</v>
      </c>
      <c r="L41" s="44">
        <f t="shared" si="3"/>
        <v>0</v>
      </c>
      <c r="M41" s="44">
        <f t="shared" si="4"/>
        <v>0.0012731481481481413</v>
      </c>
      <c r="N41" s="45">
        <f>M41+M42</f>
        <v>0.0021759259259259214</v>
      </c>
    </row>
    <row r="42" spans="1:14" ht="15.75">
      <c r="A42" s="148"/>
      <c r="B42" s="149"/>
      <c r="C42" s="150"/>
      <c r="D42" s="32">
        <v>2</v>
      </c>
      <c r="E42" s="48">
        <v>0.10844907407407407</v>
      </c>
      <c r="F42" s="48">
        <v>0.10935185185185185</v>
      </c>
      <c r="G42" s="48">
        <f t="shared" si="1"/>
        <v>0.0009027777777777801</v>
      </c>
      <c r="H42" s="73">
        <v>0</v>
      </c>
      <c r="I42" s="73">
        <v>0</v>
      </c>
      <c r="J42" s="73">
        <v>0</v>
      </c>
      <c r="K42" s="73">
        <f t="shared" si="2"/>
        <v>0</v>
      </c>
      <c r="L42" s="48">
        <f t="shared" si="3"/>
        <v>0</v>
      </c>
      <c r="M42" s="48">
        <f t="shared" si="4"/>
        <v>0.0009027777777777801</v>
      </c>
      <c r="N42" s="48"/>
    </row>
    <row r="43" spans="1:14" ht="15.75">
      <c r="A43" s="135">
        <v>17</v>
      </c>
      <c r="B43" s="137" t="s">
        <v>137</v>
      </c>
      <c r="C43" s="139">
        <v>66</v>
      </c>
      <c r="D43" s="30">
        <v>1</v>
      </c>
      <c r="E43" s="44">
        <v>0.14930555555555555</v>
      </c>
      <c r="F43" s="44">
        <v>0.15059027777777778</v>
      </c>
      <c r="G43" s="44">
        <f t="shared" si="1"/>
        <v>0.0012847222222222288</v>
      </c>
      <c r="H43" s="72">
        <v>0</v>
      </c>
      <c r="I43" s="72">
        <v>0</v>
      </c>
      <c r="J43" s="72">
        <v>0</v>
      </c>
      <c r="K43" s="72">
        <f t="shared" si="2"/>
        <v>0</v>
      </c>
      <c r="L43" s="44">
        <f t="shared" si="3"/>
        <v>0</v>
      </c>
      <c r="M43" s="44">
        <f t="shared" si="4"/>
        <v>0.0012847222222222288</v>
      </c>
      <c r="N43" s="45">
        <f>M43+M44</f>
        <v>0.0024652777777778023</v>
      </c>
    </row>
    <row r="44" spans="1:14" ht="15.75">
      <c r="A44" s="148"/>
      <c r="B44" s="149"/>
      <c r="C44" s="150"/>
      <c r="D44" s="32">
        <v>2</v>
      </c>
      <c r="E44" s="48">
        <v>0.19375</v>
      </c>
      <c r="F44" s="48">
        <v>0.19493055555555558</v>
      </c>
      <c r="G44" s="48">
        <f t="shared" si="1"/>
        <v>0.0011805555555555736</v>
      </c>
      <c r="H44" s="73">
        <v>0</v>
      </c>
      <c r="I44" s="73">
        <v>0</v>
      </c>
      <c r="J44" s="73">
        <v>0</v>
      </c>
      <c r="K44" s="73">
        <f t="shared" si="2"/>
        <v>0</v>
      </c>
      <c r="L44" s="48">
        <f t="shared" si="3"/>
        <v>0</v>
      </c>
      <c r="M44" s="48">
        <f t="shared" si="4"/>
        <v>0.0011805555555555736</v>
      </c>
      <c r="N44" s="48"/>
    </row>
    <row r="45" spans="1:14" ht="15.75">
      <c r="A45" s="135">
        <v>18</v>
      </c>
      <c r="B45" s="137" t="s">
        <v>138</v>
      </c>
      <c r="C45" s="139">
        <v>67</v>
      </c>
      <c r="D45" s="30">
        <v>1</v>
      </c>
      <c r="E45" s="44">
        <v>0.15069444444444444</v>
      </c>
      <c r="F45" s="44">
        <v>0.1517361111111111</v>
      </c>
      <c r="G45" s="44">
        <f t="shared" si="1"/>
        <v>0.001041666666666663</v>
      </c>
      <c r="H45" s="72">
        <v>0</v>
      </c>
      <c r="I45" s="72">
        <v>0</v>
      </c>
      <c r="J45" s="72">
        <v>0</v>
      </c>
      <c r="K45" s="72">
        <f t="shared" si="2"/>
        <v>0</v>
      </c>
      <c r="L45" s="44">
        <f t="shared" si="3"/>
        <v>0</v>
      </c>
      <c r="M45" s="44">
        <f t="shared" si="4"/>
        <v>0.001041666666666663</v>
      </c>
      <c r="N45" s="45">
        <f>M45+M46</f>
        <v>0.002476851851851851</v>
      </c>
    </row>
    <row r="46" spans="1:14" ht="15.75">
      <c r="A46" s="148"/>
      <c r="B46" s="149"/>
      <c r="C46" s="150"/>
      <c r="D46" s="32">
        <v>2</v>
      </c>
      <c r="E46" s="48">
        <v>0.1951388888888889</v>
      </c>
      <c r="F46" s="48">
        <v>0.1963425925925926</v>
      </c>
      <c r="G46" s="48">
        <f t="shared" si="1"/>
        <v>0.0012037037037037068</v>
      </c>
      <c r="H46" s="73">
        <v>0</v>
      </c>
      <c r="I46" s="73">
        <v>20</v>
      </c>
      <c r="J46" s="73">
        <v>0</v>
      </c>
      <c r="K46" s="73">
        <f t="shared" si="2"/>
        <v>20</v>
      </c>
      <c r="L46" s="48">
        <f t="shared" si="3"/>
        <v>0.0002314814814814815</v>
      </c>
      <c r="M46" s="48">
        <f t="shared" si="4"/>
        <v>0.0014351851851851882</v>
      </c>
      <c r="N46" s="48"/>
    </row>
    <row r="47" spans="1:14" ht="15.75">
      <c r="A47" s="135">
        <v>19</v>
      </c>
      <c r="B47" s="137" t="s">
        <v>139</v>
      </c>
      <c r="C47" s="139">
        <v>65</v>
      </c>
      <c r="D47" s="30">
        <v>1</v>
      </c>
      <c r="E47" s="44">
        <v>0.14444444444444446</v>
      </c>
      <c r="F47" s="44">
        <v>0.14582175925925925</v>
      </c>
      <c r="G47" s="44">
        <f t="shared" si="1"/>
        <v>0.0013773148148147896</v>
      </c>
      <c r="H47" s="72">
        <v>0</v>
      </c>
      <c r="I47" s="72">
        <v>50</v>
      </c>
      <c r="J47" s="72">
        <v>290</v>
      </c>
      <c r="K47" s="72">
        <f t="shared" si="2"/>
        <v>340</v>
      </c>
      <c r="L47" s="44">
        <f t="shared" si="3"/>
        <v>0.003935185185185185</v>
      </c>
      <c r="M47" s="44">
        <f t="shared" si="4"/>
        <v>0.005312499999999974</v>
      </c>
      <c r="N47" s="45">
        <f>M47+M48</f>
        <v>0.006712962962962925</v>
      </c>
    </row>
    <row r="48" spans="1:14" ht="15.75">
      <c r="A48" s="148"/>
      <c r="B48" s="149"/>
      <c r="C48" s="150"/>
      <c r="D48" s="32">
        <v>2</v>
      </c>
      <c r="E48" s="48">
        <v>0.1826388888888889</v>
      </c>
      <c r="F48" s="48">
        <v>0.18403935185185186</v>
      </c>
      <c r="G48" s="48">
        <f t="shared" si="1"/>
        <v>0.0014004629629629506</v>
      </c>
      <c r="H48" s="73">
        <v>0</v>
      </c>
      <c r="I48" s="73">
        <v>0</v>
      </c>
      <c r="J48" s="73">
        <v>0</v>
      </c>
      <c r="K48" s="73">
        <f t="shared" si="2"/>
        <v>0</v>
      </c>
      <c r="L48" s="48">
        <f t="shared" si="3"/>
        <v>0</v>
      </c>
      <c r="M48" s="48">
        <f t="shared" si="4"/>
        <v>0.0014004629629629506</v>
      </c>
      <c r="N48" s="48"/>
    </row>
    <row r="49" spans="1:14" ht="15.75">
      <c r="A49" s="135"/>
      <c r="B49" s="137" t="s">
        <v>140</v>
      </c>
      <c r="C49" s="139">
        <v>70</v>
      </c>
      <c r="D49" s="30">
        <v>1</v>
      </c>
      <c r="E49" s="44" t="s">
        <v>198</v>
      </c>
      <c r="F49" s="44"/>
      <c r="G49" s="44"/>
      <c r="H49" s="72"/>
      <c r="I49" s="72"/>
      <c r="J49" s="72"/>
      <c r="K49" s="72"/>
      <c r="L49" s="44"/>
      <c r="M49" s="44"/>
      <c r="N49" s="45"/>
    </row>
    <row r="50" spans="1:14" ht="15.75">
      <c r="A50" s="148"/>
      <c r="B50" s="149"/>
      <c r="C50" s="150"/>
      <c r="D50" s="32">
        <v>2</v>
      </c>
      <c r="E50" s="48" t="s">
        <v>198</v>
      </c>
      <c r="F50" s="48"/>
      <c r="G50" s="48"/>
      <c r="H50" s="73"/>
      <c r="I50" s="73"/>
      <c r="J50" s="73"/>
      <c r="K50" s="73"/>
      <c r="L50" s="48"/>
      <c r="M50" s="48"/>
      <c r="N50" s="48"/>
    </row>
    <row r="51" spans="1:14" ht="15.75">
      <c r="A51" s="135"/>
      <c r="B51" s="137" t="s">
        <v>141</v>
      </c>
      <c r="C51" s="139">
        <v>71</v>
      </c>
      <c r="D51" s="30">
        <v>1</v>
      </c>
      <c r="E51" s="44" t="s">
        <v>198</v>
      </c>
      <c r="F51" s="44"/>
      <c r="G51" s="44"/>
      <c r="H51" s="72"/>
      <c r="I51" s="72"/>
      <c r="J51" s="72"/>
      <c r="K51" s="72"/>
      <c r="L51" s="44"/>
      <c r="M51" s="44"/>
      <c r="N51" s="45"/>
    </row>
    <row r="52" spans="1:14" ht="15.75">
      <c r="A52" s="148"/>
      <c r="B52" s="149"/>
      <c r="C52" s="150"/>
      <c r="D52" s="32">
        <v>2</v>
      </c>
      <c r="E52" s="48" t="s">
        <v>198</v>
      </c>
      <c r="F52" s="48"/>
      <c r="G52" s="48"/>
      <c r="H52" s="73"/>
      <c r="I52" s="73"/>
      <c r="J52" s="73"/>
      <c r="K52" s="73"/>
      <c r="L52" s="48"/>
      <c r="M52" s="48"/>
      <c r="N52" s="48"/>
    </row>
    <row r="53" spans="1:14" ht="15.75">
      <c r="A53" s="135"/>
      <c r="B53" s="137" t="s">
        <v>142</v>
      </c>
      <c r="C53" s="139">
        <v>73</v>
      </c>
      <c r="D53" s="30">
        <v>1</v>
      </c>
      <c r="E53" s="44" t="s">
        <v>198</v>
      </c>
      <c r="F53" s="44"/>
      <c r="G53" s="44"/>
      <c r="H53" s="72"/>
      <c r="I53" s="72"/>
      <c r="J53" s="72"/>
      <c r="K53" s="72"/>
      <c r="L53" s="44"/>
      <c r="M53" s="44"/>
      <c r="N53" s="45"/>
    </row>
    <row r="54" spans="1:14" ht="15.75">
      <c r="A54" s="148"/>
      <c r="B54" s="149"/>
      <c r="C54" s="150"/>
      <c r="D54" s="32">
        <v>2</v>
      </c>
      <c r="E54" s="48" t="s">
        <v>198</v>
      </c>
      <c r="F54" s="48"/>
      <c r="G54" s="48"/>
      <c r="H54" s="73"/>
      <c r="I54" s="73"/>
      <c r="J54" s="73"/>
      <c r="K54" s="73"/>
      <c r="L54" s="48"/>
      <c r="M54" s="48"/>
      <c r="N54" s="48"/>
    </row>
    <row r="55" spans="1:14" ht="15.75">
      <c r="A55" s="135"/>
      <c r="B55" s="137" t="s">
        <v>143</v>
      </c>
      <c r="C55" s="139">
        <v>74</v>
      </c>
      <c r="D55" s="30">
        <v>1</v>
      </c>
      <c r="E55" s="44" t="s">
        <v>198</v>
      </c>
      <c r="F55" s="44"/>
      <c r="G55" s="44"/>
      <c r="H55" s="72"/>
      <c r="I55" s="72"/>
      <c r="J55" s="72"/>
      <c r="K55" s="72"/>
      <c r="L55" s="44"/>
      <c r="M55" s="44"/>
      <c r="N55" s="45"/>
    </row>
    <row r="56" spans="1:14" ht="15.75">
      <c r="A56" s="136"/>
      <c r="B56" s="138"/>
      <c r="C56" s="140"/>
      <c r="D56" s="32">
        <v>2</v>
      </c>
      <c r="E56" s="48" t="s">
        <v>198</v>
      </c>
      <c r="F56" s="48"/>
      <c r="G56" s="48"/>
      <c r="H56" s="73"/>
      <c r="I56" s="73"/>
      <c r="J56" s="73"/>
      <c r="K56" s="73"/>
      <c r="L56" s="48"/>
      <c r="M56" s="48"/>
      <c r="N56" s="48"/>
    </row>
    <row r="58" spans="2:5" ht="15.75">
      <c r="B58" s="7" t="s">
        <v>46</v>
      </c>
      <c r="C58" s="7"/>
      <c r="D58" s="7"/>
      <c r="E58" s="7"/>
    </row>
    <row r="59" spans="2:5" ht="15.75">
      <c r="B59" s="7" t="s">
        <v>47</v>
      </c>
      <c r="C59" s="7"/>
      <c r="D59" s="7"/>
      <c r="E59" s="7"/>
    </row>
  </sheetData>
  <mergeCells count="83">
    <mergeCell ref="E9:G9"/>
    <mergeCell ref="H9:J9"/>
    <mergeCell ref="A9:A10"/>
    <mergeCell ref="B9:B10"/>
    <mergeCell ref="C9:C10"/>
    <mergeCell ref="D9:D10"/>
    <mergeCell ref="A2:N2"/>
    <mergeCell ref="A3:N3"/>
    <mergeCell ref="A4:N4"/>
    <mergeCell ref="A5:N5"/>
    <mergeCell ref="K9:K10"/>
    <mergeCell ref="L9:L10"/>
    <mergeCell ref="M9:M10"/>
    <mergeCell ref="N9:N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53:A54"/>
    <mergeCell ref="B53:B54"/>
    <mergeCell ref="C53:C54"/>
    <mergeCell ref="B41:B42"/>
    <mergeCell ref="C41:C42"/>
    <mergeCell ref="A43:A44"/>
    <mergeCell ref="B43:B44"/>
    <mergeCell ref="A55:A56"/>
    <mergeCell ref="B55:B56"/>
    <mergeCell ref="C55:C56"/>
    <mergeCell ref="A37:A38"/>
    <mergeCell ref="B37:B38"/>
    <mergeCell ref="C37:C38"/>
    <mergeCell ref="A39:A40"/>
    <mergeCell ref="B39:B40"/>
    <mergeCell ref="C39:C40"/>
    <mergeCell ref="A41:A42"/>
    <mergeCell ref="C43:C44"/>
    <mergeCell ref="A45:A46"/>
    <mergeCell ref="B45:B46"/>
    <mergeCell ref="C45:C46"/>
    <mergeCell ref="A51:A52"/>
    <mergeCell ref="B51:B52"/>
    <mergeCell ref="C51:C52"/>
    <mergeCell ref="A47:A48"/>
    <mergeCell ref="B47:B48"/>
    <mergeCell ref="C47:C48"/>
    <mergeCell ref="A49:A50"/>
    <mergeCell ref="B49:B50"/>
    <mergeCell ref="C49:C5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4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37"/>
  <sheetViews>
    <sheetView view="pageBreakPreview" zoomScaleSheetLayoutView="100" workbookViewId="0" topLeftCell="A7">
      <selection activeCell="C21" sqref="C21"/>
    </sheetView>
  </sheetViews>
  <sheetFormatPr defaultColWidth="9.140625" defaultRowHeight="12.75"/>
  <cols>
    <col min="1" max="1" width="7.57421875" style="0" customWidth="1"/>
    <col min="2" max="2" width="33.00390625" style="0" customWidth="1"/>
    <col min="3" max="3" width="13.140625" style="0" customWidth="1"/>
    <col min="4" max="4" width="14.421875" style="0" customWidth="1"/>
    <col min="5" max="5" width="12.8515625" style="0" customWidth="1"/>
    <col min="6" max="6" width="11.8515625" style="0" customWidth="1"/>
    <col min="7" max="7" width="11.140625" style="0" customWidth="1"/>
    <col min="8" max="8" width="15.28125" style="0" customWidth="1"/>
    <col min="9" max="9" width="7.8515625" style="0" customWidth="1"/>
    <col min="10" max="10" width="4.28125" style="0" customWidth="1"/>
    <col min="11" max="11" width="5.421875" style="0" customWidth="1"/>
    <col min="12" max="12" width="4.57421875" style="0" customWidth="1"/>
    <col min="13" max="13" width="4.28125" style="0" customWidth="1"/>
    <col min="14" max="14" width="6.140625" style="0" customWidth="1"/>
    <col min="15" max="15" width="7.8515625" style="0" customWidth="1"/>
    <col min="16" max="16" width="10.57421875" style="0" customWidth="1"/>
    <col min="17" max="17" width="11.140625" style="0" customWidth="1"/>
    <col min="18" max="18" width="11.8515625" style="0" customWidth="1"/>
  </cols>
  <sheetData>
    <row r="2" spans="1:14" ht="24" customHeight="1">
      <c r="A2" s="141" t="s">
        <v>33</v>
      </c>
      <c r="B2" s="142"/>
      <c r="C2" s="142"/>
      <c r="D2" s="142"/>
      <c r="E2" s="142"/>
      <c r="F2" s="142"/>
      <c r="G2" s="142"/>
      <c r="H2" s="1"/>
      <c r="I2" s="1"/>
      <c r="J2" s="1"/>
      <c r="K2" s="1"/>
      <c r="L2" s="1"/>
      <c r="M2" s="1"/>
      <c r="N2" s="1"/>
    </row>
    <row r="3" spans="1:7" ht="18.75">
      <c r="A3" s="144" t="s">
        <v>40</v>
      </c>
      <c r="B3" s="142"/>
      <c r="C3" s="142"/>
      <c r="D3" s="142"/>
      <c r="E3" s="142"/>
      <c r="F3" s="142"/>
      <c r="G3" s="142"/>
    </row>
    <row r="4" spans="1:8" ht="36.75" customHeight="1">
      <c r="A4" s="167" t="s">
        <v>41</v>
      </c>
      <c r="B4" s="168"/>
      <c r="C4" s="168"/>
      <c r="D4" s="168"/>
      <c r="E4" s="168"/>
      <c r="F4" s="168"/>
      <c r="G4" s="168"/>
      <c r="H4" s="2"/>
    </row>
    <row r="5" spans="1:8" ht="18.75">
      <c r="A5" s="144" t="s">
        <v>191</v>
      </c>
      <c r="B5" s="143"/>
      <c r="C5" s="143"/>
      <c r="D5" s="143"/>
      <c r="E5" s="143"/>
      <c r="F5" s="143"/>
      <c r="G5" s="143"/>
      <c r="H5" s="4"/>
    </row>
    <row r="6" spans="1:7" ht="20.25">
      <c r="A6" s="7" t="s">
        <v>43</v>
      </c>
      <c r="B6" s="7"/>
      <c r="C6" s="7"/>
      <c r="D6" s="6"/>
      <c r="E6" s="7"/>
      <c r="F6" s="7" t="s">
        <v>56</v>
      </c>
      <c r="G6" s="5"/>
    </row>
    <row r="7" spans="1:7" ht="18.75">
      <c r="A7" s="7"/>
      <c r="B7" s="7"/>
      <c r="C7" s="7"/>
      <c r="D7" s="8"/>
      <c r="E7" s="8"/>
      <c r="F7" s="7" t="s">
        <v>45</v>
      </c>
      <c r="G7" s="4"/>
    </row>
    <row r="8" spans="1:5" ht="18.75">
      <c r="A8" s="9"/>
      <c r="B8" s="9"/>
      <c r="C8" s="9"/>
      <c r="D8" s="9"/>
      <c r="E8" s="9"/>
    </row>
    <row r="9" spans="1:7" ht="28.5" customHeight="1">
      <c r="A9" s="163" t="s">
        <v>37</v>
      </c>
      <c r="B9" s="164" t="s">
        <v>38</v>
      </c>
      <c r="C9" s="164" t="s">
        <v>39</v>
      </c>
      <c r="D9" s="206" t="s">
        <v>15</v>
      </c>
      <c r="E9" s="207"/>
      <c r="F9" s="208"/>
      <c r="G9" s="164" t="s">
        <v>11</v>
      </c>
    </row>
    <row r="10" spans="1:7" ht="18" customHeight="1">
      <c r="A10" s="135"/>
      <c r="B10" s="165"/>
      <c r="C10" s="165"/>
      <c r="D10" s="87" t="s">
        <v>23</v>
      </c>
      <c r="E10" s="87" t="s">
        <v>22</v>
      </c>
      <c r="F10" s="87" t="s">
        <v>21</v>
      </c>
      <c r="G10" s="165"/>
    </row>
    <row r="11" spans="1:7" ht="19.5" customHeight="1">
      <c r="A11" s="77" t="s">
        <v>8</v>
      </c>
      <c r="B11" s="116" t="s">
        <v>77</v>
      </c>
      <c r="C11" s="117">
        <v>14</v>
      </c>
      <c r="D11" s="117">
        <v>1</v>
      </c>
      <c r="E11" s="117">
        <v>1</v>
      </c>
      <c r="F11" s="117">
        <v>4</v>
      </c>
      <c r="G11" s="110">
        <f>D11+E11+F11</f>
        <v>6</v>
      </c>
    </row>
    <row r="12" spans="1:7" ht="19.5" customHeight="1">
      <c r="A12" s="77" t="s">
        <v>0</v>
      </c>
      <c r="B12" s="116" t="s">
        <v>67</v>
      </c>
      <c r="C12" s="117">
        <v>20</v>
      </c>
      <c r="D12" s="117">
        <v>7</v>
      </c>
      <c r="E12" s="117">
        <v>2</v>
      </c>
      <c r="F12" s="117">
        <v>2</v>
      </c>
      <c r="G12" s="110">
        <f aca="true" t="shared" si="0" ref="G12:G33">D12+E12+F12</f>
        <v>11</v>
      </c>
    </row>
    <row r="13" spans="1:7" ht="19.5" customHeight="1">
      <c r="A13" s="77" t="s">
        <v>9</v>
      </c>
      <c r="B13" s="116" t="s">
        <v>59</v>
      </c>
      <c r="C13" s="117">
        <v>79</v>
      </c>
      <c r="D13" s="117">
        <v>2</v>
      </c>
      <c r="E13" s="117">
        <v>8</v>
      </c>
      <c r="F13" s="117">
        <v>6</v>
      </c>
      <c r="G13" s="110">
        <f t="shared" si="0"/>
        <v>16</v>
      </c>
    </row>
    <row r="14" spans="1:7" ht="19.5" customHeight="1">
      <c r="A14" s="77">
        <v>4</v>
      </c>
      <c r="B14" s="116" t="s">
        <v>87</v>
      </c>
      <c r="C14" s="117">
        <v>21</v>
      </c>
      <c r="D14" s="117">
        <v>16</v>
      </c>
      <c r="E14" s="117">
        <v>3</v>
      </c>
      <c r="F14" s="117">
        <v>1</v>
      </c>
      <c r="G14" s="110">
        <f t="shared" si="0"/>
        <v>20</v>
      </c>
    </row>
    <row r="15" spans="1:7" ht="19.5" customHeight="1">
      <c r="A15" s="77">
        <v>5</v>
      </c>
      <c r="B15" s="116" t="s">
        <v>97</v>
      </c>
      <c r="C15" s="117">
        <v>11</v>
      </c>
      <c r="D15" s="117">
        <v>12</v>
      </c>
      <c r="E15" s="117">
        <v>5</v>
      </c>
      <c r="F15" s="117">
        <v>5</v>
      </c>
      <c r="G15" s="110">
        <f t="shared" si="0"/>
        <v>22</v>
      </c>
    </row>
    <row r="16" spans="1:7" ht="19.5" customHeight="1">
      <c r="A16" s="77">
        <v>6</v>
      </c>
      <c r="B16" s="116" t="s">
        <v>132</v>
      </c>
      <c r="C16" s="117">
        <v>16</v>
      </c>
      <c r="D16" s="117">
        <v>9</v>
      </c>
      <c r="E16" s="117">
        <v>4</v>
      </c>
      <c r="F16" s="117">
        <v>10</v>
      </c>
      <c r="G16" s="110">
        <f t="shared" si="0"/>
        <v>23</v>
      </c>
    </row>
    <row r="17" spans="1:7" ht="19.5" customHeight="1">
      <c r="A17" s="77">
        <v>7</v>
      </c>
      <c r="B17" s="116" t="s">
        <v>189</v>
      </c>
      <c r="C17" s="117">
        <v>17</v>
      </c>
      <c r="D17" s="117">
        <v>8</v>
      </c>
      <c r="E17" s="117">
        <v>9</v>
      </c>
      <c r="F17" s="117">
        <v>8</v>
      </c>
      <c r="G17" s="110">
        <f t="shared" si="0"/>
        <v>25</v>
      </c>
    </row>
    <row r="18" spans="1:7" ht="19.5" customHeight="1">
      <c r="A18" s="77">
        <v>8</v>
      </c>
      <c r="B18" s="116" t="s">
        <v>131</v>
      </c>
      <c r="C18" s="117">
        <v>78</v>
      </c>
      <c r="D18" s="117">
        <v>5</v>
      </c>
      <c r="E18" s="117">
        <v>7</v>
      </c>
      <c r="F18" s="117">
        <v>15</v>
      </c>
      <c r="G18" s="110">
        <f t="shared" si="0"/>
        <v>27</v>
      </c>
    </row>
    <row r="19" spans="1:7" ht="19.5" customHeight="1">
      <c r="A19" s="77">
        <v>9</v>
      </c>
      <c r="B19" s="116" t="s">
        <v>97</v>
      </c>
      <c r="C19" s="117">
        <v>77</v>
      </c>
      <c r="D19" s="117">
        <v>10</v>
      </c>
      <c r="E19" s="117">
        <v>16</v>
      </c>
      <c r="F19" s="117">
        <v>7</v>
      </c>
      <c r="G19" s="110">
        <f t="shared" si="0"/>
        <v>33</v>
      </c>
    </row>
    <row r="20" spans="1:7" ht="19.5" customHeight="1">
      <c r="A20" s="77">
        <v>10</v>
      </c>
      <c r="B20" s="116" t="s">
        <v>133</v>
      </c>
      <c r="C20" s="117">
        <v>18</v>
      </c>
      <c r="D20" s="117">
        <v>11</v>
      </c>
      <c r="E20" s="117">
        <v>17</v>
      </c>
      <c r="F20" s="117">
        <v>9</v>
      </c>
      <c r="G20" s="110">
        <f t="shared" si="0"/>
        <v>37</v>
      </c>
    </row>
    <row r="21" spans="1:7" ht="19.5" customHeight="1">
      <c r="A21" s="77">
        <v>11</v>
      </c>
      <c r="B21" s="116" t="s">
        <v>143</v>
      </c>
      <c r="C21" s="117">
        <v>74</v>
      </c>
      <c r="D21" s="117">
        <v>23</v>
      </c>
      <c r="E21" s="117">
        <v>14</v>
      </c>
      <c r="F21" s="117">
        <v>3</v>
      </c>
      <c r="G21" s="110">
        <f t="shared" si="0"/>
        <v>40</v>
      </c>
    </row>
    <row r="22" spans="1:7" ht="19.5" customHeight="1">
      <c r="A22" s="77">
        <v>12</v>
      </c>
      <c r="B22" s="116" t="s">
        <v>156</v>
      </c>
      <c r="C22" s="117">
        <v>64</v>
      </c>
      <c r="D22" s="117">
        <v>15</v>
      </c>
      <c r="E22" s="117">
        <v>18</v>
      </c>
      <c r="F22" s="117">
        <v>11</v>
      </c>
      <c r="G22" s="110">
        <f t="shared" si="0"/>
        <v>44</v>
      </c>
    </row>
    <row r="23" spans="1:7" ht="19.5" customHeight="1">
      <c r="A23" s="77">
        <v>13</v>
      </c>
      <c r="B23" s="116" t="s">
        <v>137</v>
      </c>
      <c r="C23" s="117">
        <v>66</v>
      </c>
      <c r="D23" s="117">
        <v>17</v>
      </c>
      <c r="E23" s="117">
        <v>19</v>
      </c>
      <c r="F23" s="117">
        <v>12</v>
      </c>
      <c r="G23" s="110">
        <f t="shared" si="0"/>
        <v>48</v>
      </c>
    </row>
    <row r="24" spans="1:7" ht="19.5" customHeight="1">
      <c r="A24" s="77">
        <v>14</v>
      </c>
      <c r="B24" s="116" t="s">
        <v>157</v>
      </c>
      <c r="C24" s="117">
        <v>65</v>
      </c>
      <c r="D24" s="117">
        <v>19</v>
      </c>
      <c r="E24" s="117">
        <v>20</v>
      </c>
      <c r="F24" s="117">
        <v>13</v>
      </c>
      <c r="G24" s="110">
        <f t="shared" si="0"/>
        <v>52</v>
      </c>
    </row>
    <row r="25" spans="1:7" ht="19.5" customHeight="1">
      <c r="A25" s="77">
        <v>15</v>
      </c>
      <c r="B25" s="116" t="s">
        <v>138</v>
      </c>
      <c r="C25" s="117">
        <v>67</v>
      </c>
      <c r="D25" s="117">
        <v>18</v>
      </c>
      <c r="E25" s="117">
        <v>21</v>
      </c>
      <c r="F25" s="117">
        <v>14</v>
      </c>
      <c r="G25" s="110">
        <f t="shared" si="0"/>
        <v>53</v>
      </c>
    </row>
    <row r="26" spans="1:7" ht="19.5" customHeight="1">
      <c r="A26" s="77">
        <v>16</v>
      </c>
      <c r="B26" s="116" t="s">
        <v>129</v>
      </c>
      <c r="C26" s="117">
        <v>68</v>
      </c>
      <c r="D26" s="117">
        <v>3</v>
      </c>
      <c r="E26" s="117">
        <v>11</v>
      </c>
      <c r="F26" s="117">
        <v>50</v>
      </c>
      <c r="G26" s="110">
        <f t="shared" si="0"/>
        <v>64</v>
      </c>
    </row>
    <row r="27" spans="1:7" ht="19.5" customHeight="1">
      <c r="A27" s="77">
        <v>17</v>
      </c>
      <c r="B27" s="116" t="s">
        <v>130</v>
      </c>
      <c r="C27" s="117">
        <v>69</v>
      </c>
      <c r="D27" s="117">
        <v>4</v>
      </c>
      <c r="E27" s="117">
        <v>12</v>
      </c>
      <c r="F27" s="117">
        <v>50</v>
      </c>
      <c r="G27" s="110">
        <f t="shared" si="0"/>
        <v>66</v>
      </c>
    </row>
    <row r="28" spans="1:7" ht="19.5" customHeight="1">
      <c r="A28" s="77">
        <v>18</v>
      </c>
      <c r="B28" s="116" t="s">
        <v>135</v>
      </c>
      <c r="C28" s="117">
        <v>72</v>
      </c>
      <c r="D28" s="117">
        <v>14</v>
      </c>
      <c r="E28" s="117">
        <v>6</v>
      </c>
      <c r="F28" s="117">
        <v>50</v>
      </c>
      <c r="G28" s="110">
        <f t="shared" si="0"/>
        <v>70</v>
      </c>
    </row>
    <row r="29" spans="1:7" ht="19.5" customHeight="1">
      <c r="A29" s="77">
        <v>19</v>
      </c>
      <c r="B29" s="116" t="s">
        <v>134</v>
      </c>
      <c r="C29" s="117">
        <v>75</v>
      </c>
      <c r="D29" s="117">
        <v>13</v>
      </c>
      <c r="E29" s="117">
        <v>10</v>
      </c>
      <c r="F29" s="117">
        <v>50</v>
      </c>
      <c r="G29" s="110">
        <f t="shared" si="0"/>
        <v>73</v>
      </c>
    </row>
    <row r="30" spans="1:7" ht="19.5" customHeight="1">
      <c r="A30" s="77">
        <v>20</v>
      </c>
      <c r="B30" s="116" t="s">
        <v>34</v>
      </c>
      <c r="C30" s="117">
        <v>76</v>
      </c>
      <c r="D30" s="117">
        <v>6</v>
      </c>
      <c r="E30" s="117">
        <v>23</v>
      </c>
      <c r="F30" s="117">
        <v>50</v>
      </c>
      <c r="G30" s="110">
        <f t="shared" si="0"/>
        <v>79</v>
      </c>
    </row>
    <row r="31" spans="1:7" ht="19.5" customHeight="1">
      <c r="A31" s="77">
        <v>21</v>
      </c>
      <c r="B31" s="116" t="s">
        <v>140</v>
      </c>
      <c r="C31" s="117">
        <v>70</v>
      </c>
      <c r="D31" s="117">
        <v>20</v>
      </c>
      <c r="E31" s="117">
        <v>13</v>
      </c>
      <c r="F31" s="117">
        <v>50</v>
      </c>
      <c r="G31" s="110">
        <f t="shared" si="0"/>
        <v>83</v>
      </c>
    </row>
    <row r="32" spans="1:7" ht="19.5" customHeight="1">
      <c r="A32" s="77">
        <v>22</v>
      </c>
      <c r="B32" s="116" t="s">
        <v>142</v>
      </c>
      <c r="C32" s="117">
        <v>73</v>
      </c>
      <c r="D32" s="117">
        <v>22</v>
      </c>
      <c r="E32" s="117">
        <v>15</v>
      </c>
      <c r="F32" s="117">
        <v>50</v>
      </c>
      <c r="G32" s="110">
        <f t="shared" si="0"/>
        <v>87</v>
      </c>
    </row>
    <row r="33" spans="1:7" ht="19.5" customHeight="1">
      <c r="A33" s="77">
        <v>23</v>
      </c>
      <c r="B33" s="116" t="s">
        <v>141</v>
      </c>
      <c r="C33" s="117">
        <v>71</v>
      </c>
      <c r="D33" s="117">
        <v>21</v>
      </c>
      <c r="E33" s="117">
        <v>23</v>
      </c>
      <c r="F33" s="117">
        <v>50</v>
      </c>
      <c r="G33" s="110">
        <f t="shared" si="0"/>
        <v>94</v>
      </c>
    </row>
    <row r="34" spans="2:3" ht="15.75">
      <c r="B34" s="83"/>
      <c r="C34" s="83"/>
    </row>
    <row r="36" spans="2:4" ht="15.75">
      <c r="B36" s="7" t="s">
        <v>46</v>
      </c>
      <c r="C36" s="7"/>
      <c r="D36" s="7"/>
    </row>
    <row r="37" spans="2:4" ht="15.75">
      <c r="B37" s="7" t="s">
        <v>47</v>
      </c>
      <c r="C37" s="7"/>
      <c r="D37" s="7"/>
    </row>
  </sheetData>
  <mergeCells count="9">
    <mergeCell ref="A2:G2"/>
    <mergeCell ref="A3:G3"/>
    <mergeCell ref="A4:G4"/>
    <mergeCell ref="A5:G5"/>
    <mergeCell ref="A9:A10"/>
    <mergeCell ref="B9:B10"/>
    <mergeCell ref="D9:F9"/>
    <mergeCell ref="G9:G10"/>
    <mergeCell ref="C9:C10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N24"/>
  <sheetViews>
    <sheetView view="pageBreakPreview" zoomScale="60" workbookViewId="0" topLeftCell="A1">
      <selection activeCell="C12" sqref="C12"/>
    </sheetView>
  </sheetViews>
  <sheetFormatPr defaultColWidth="9.140625" defaultRowHeight="12.75"/>
  <cols>
    <col min="1" max="1" width="7.57421875" style="0" customWidth="1"/>
    <col min="2" max="2" width="33.00390625" style="0" customWidth="1"/>
    <col min="3" max="3" width="13.00390625" style="0" customWidth="1"/>
    <col min="4" max="4" width="14.421875" style="0" customWidth="1"/>
    <col min="5" max="5" width="12.8515625" style="0" customWidth="1"/>
    <col min="6" max="6" width="11.8515625" style="0" customWidth="1"/>
    <col min="7" max="7" width="11.140625" style="0" customWidth="1"/>
    <col min="8" max="8" width="15.28125" style="0" customWidth="1"/>
    <col min="9" max="9" width="7.8515625" style="0" customWidth="1"/>
    <col min="10" max="10" width="4.28125" style="0" customWidth="1"/>
    <col min="11" max="11" width="5.421875" style="0" customWidth="1"/>
    <col min="12" max="12" width="4.57421875" style="0" customWidth="1"/>
    <col min="13" max="13" width="4.28125" style="0" customWidth="1"/>
    <col min="14" max="14" width="6.140625" style="0" customWidth="1"/>
    <col min="15" max="15" width="7.8515625" style="0" customWidth="1"/>
    <col min="16" max="16" width="10.57421875" style="0" customWidth="1"/>
    <col min="17" max="17" width="11.140625" style="0" customWidth="1"/>
    <col min="18" max="18" width="11.8515625" style="0" customWidth="1"/>
  </cols>
  <sheetData>
    <row r="2" spans="1:14" ht="24" customHeight="1">
      <c r="A2" s="141" t="s">
        <v>33</v>
      </c>
      <c r="B2" s="142"/>
      <c r="C2" s="142"/>
      <c r="D2" s="142"/>
      <c r="E2" s="142"/>
      <c r="F2" s="142"/>
      <c r="G2" s="142"/>
      <c r="H2" s="1"/>
      <c r="I2" s="1"/>
      <c r="J2" s="1"/>
      <c r="K2" s="1"/>
      <c r="L2" s="1"/>
      <c r="M2" s="1"/>
      <c r="N2" s="1"/>
    </row>
    <row r="3" spans="1:7" ht="18.75">
      <c r="A3" s="144" t="s">
        <v>40</v>
      </c>
      <c r="B3" s="142"/>
      <c r="C3" s="142"/>
      <c r="D3" s="142"/>
      <c r="E3" s="142"/>
      <c r="F3" s="142"/>
      <c r="G3" s="142"/>
    </row>
    <row r="4" spans="1:8" ht="36.75" customHeight="1">
      <c r="A4" s="167" t="s">
        <v>41</v>
      </c>
      <c r="B4" s="168"/>
      <c r="C4" s="168"/>
      <c r="D4" s="168"/>
      <c r="E4" s="168"/>
      <c r="F4" s="168"/>
      <c r="G4" s="168"/>
      <c r="H4" s="2"/>
    </row>
    <row r="5" spans="1:8" ht="18.75">
      <c r="A5" s="144" t="s">
        <v>193</v>
      </c>
      <c r="B5" s="143"/>
      <c r="C5" s="143"/>
      <c r="D5" s="143"/>
      <c r="E5" s="143"/>
      <c r="F5" s="143"/>
      <c r="G5" s="143"/>
      <c r="H5" s="4"/>
    </row>
    <row r="6" spans="1:7" ht="20.25">
      <c r="A6" s="7" t="s">
        <v>43</v>
      </c>
      <c r="B6" s="7"/>
      <c r="C6" s="7"/>
      <c r="D6" s="6"/>
      <c r="E6" s="7"/>
      <c r="F6" s="7" t="s">
        <v>56</v>
      </c>
      <c r="G6" s="5"/>
    </row>
    <row r="7" spans="1:7" ht="18.75">
      <c r="A7" s="7"/>
      <c r="B7" s="7"/>
      <c r="C7" s="7"/>
      <c r="D7" s="8"/>
      <c r="E7" s="8"/>
      <c r="F7" s="7" t="s">
        <v>45</v>
      </c>
      <c r="G7" s="4"/>
    </row>
    <row r="8" spans="1:5" ht="18.75">
      <c r="A8" s="9"/>
      <c r="B8" s="9"/>
      <c r="C8" s="9"/>
      <c r="D8" s="9"/>
      <c r="E8" s="9"/>
    </row>
    <row r="9" spans="1:7" ht="28.5" customHeight="1">
      <c r="A9" s="163" t="s">
        <v>37</v>
      </c>
      <c r="B9" s="164" t="s">
        <v>38</v>
      </c>
      <c r="C9" s="164" t="s">
        <v>39</v>
      </c>
      <c r="D9" s="206" t="s">
        <v>15</v>
      </c>
      <c r="E9" s="207"/>
      <c r="F9" s="208"/>
      <c r="G9" s="164" t="s">
        <v>11</v>
      </c>
    </row>
    <row r="10" spans="1:7" ht="18" customHeight="1">
      <c r="A10" s="135"/>
      <c r="B10" s="165"/>
      <c r="C10" s="165"/>
      <c r="D10" s="87" t="s">
        <v>23</v>
      </c>
      <c r="E10" s="87" t="s">
        <v>22</v>
      </c>
      <c r="F10" s="87" t="s">
        <v>21</v>
      </c>
      <c r="G10" s="165"/>
    </row>
    <row r="11" spans="1:7" ht="32.25" customHeight="1">
      <c r="A11" s="77" t="s">
        <v>8</v>
      </c>
      <c r="B11" s="116" t="s">
        <v>59</v>
      </c>
      <c r="C11" s="110">
        <v>81</v>
      </c>
      <c r="D11" s="110">
        <v>1</v>
      </c>
      <c r="E11" s="110">
        <v>1</v>
      </c>
      <c r="F11" s="110">
        <v>3</v>
      </c>
      <c r="G11" s="110">
        <f>D11+E11+F11</f>
        <v>5</v>
      </c>
    </row>
    <row r="12" spans="1:7" ht="32.25" customHeight="1">
      <c r="A12" s="77" t="s">
        <v>0</v>
      </c>
      <c r="B12" s="116" t="s">
        <v>189</v>
      </c>
      <c r="C12" s="110">
        <v>17</v>
      </c>
      <c r="D12" s="110">
        <v>3</v>
      </c>
      <c r="E12" s="110">
        <v>2</v>
      </c>
      <c r="F12" s="110">
        <v>1</v>
      </c>
      <c r="G12" s="110">
        <f aca="true" t="shared" si="0" ref="G12:G20">D12+E12+F12</f>
        <v>6</v>
      </c>
    </row>
    <row r="13" spans="1:7" ht="30.75" customHeight="1">
      <c r="A13" s="77" t="s">
        <v>9</v>
      </c>
      <c r="B13" s="116" t="s">
        <v>77</v>
      </c>
      <c r="C13" s="110">
        <v>14</v>
      </c>
      <c r="D13" s="110">
        <v>2</v>
      </c>
      <c r="E13" s="110">
        <v>3</v>
      </c>
      <c r="F13" s="110">
        <v>2</v>
      </c>
      <c r="G13" s="110">
        <f t="shared" si="0"/>
        <v>7</v>
      </c>
    </row>
    <row r="14" spans="1:7" ht="31.5" customHeight="1">
      <c r="A14" s="77">
        <v>4</v>
      </c>
      <c r="B14" s="116" t="s">
        <v>194</v>
      </c>
      <c r="C14" s="110">
        <v>20</v>
      </c>
      <c r="D14" s="110">
        <v>5</v>
      </c>
      <c r="E14" s="110">
        <v>4</v>
      </c>
      <c r="F14" s="110">
        <v>5</v>
      </c>
      <c r="G14" s="110">
        <f t="shared" si="0"/>
        <v>14</v>
      </c>
    </row>
    <row r="15" spans="1:7" ht="31.5" customHeight="1">
      <c r="A15" s="77">
        <v>5</v>
      </c>
      <c r="B15" s="116" t="s">
        <v>195</v>
      </c>
      <c r="C15" s="110">
        <v>21</v>
      </c>
      <c r="D15" s="110">
        <v>4</v>
      </c>
      <c r="E15" s="110">
        <v>5</v>
      </c>
      <c r="F15" s="110">
        <v>6</v>
      </c>
      <c r="G15" s="110">
        <f t="shared" si="0"/>
        <v>15</v>
      </c>
    </row>
    <row r="16" spans="1:7" ht="33.75" customHeight="1">
      <c r="A16" s="77">
        <v>6</v>
      </c>
      <c r="B16" s="116" t="s">
        <v>97</v>
      </c>
      <c r="C16" s="110">
        <v>11</v>
      </c>
      <c r="D16" s="110">
        <v>6</v>
      </c>
      <c r="E16" s="110">
        <v>7</v>
      </c>
      <c r="F16" s="110">
        <v>4</v>
      </c>
      <c r="G16" s="110">
        <f t="shared" si="0"/>
        <v>17</v>
      </c>
    </row>
    <row r="17" spans="1:7" ht="32.25" customHeight="1">
      <c r="A17" s="77">
        <v>7</v>
      </c>
      <c r="B17" s="116" t="s">
        <v>132</v>
      </c>
      <c r="C17" s="110">
        <v>16</v>
      </c>
      <c r="D17" s="110">
        <v>7</v>
      </c>
      <c r="E17" s="110">
        <v>6</v>
      </c>
      <c r="F17" s="110">
        <v>8</v>
      </c>
      <c r="G17" s="110">
        <f t="shared" si="0"/>
        <v>21</v>
      </c>
    </row>
    <row r="18" spans="1:7" ht="31.5" customHeight="1">
      <c r="A18" s="77">
        <v>8</v>
      </c>
      <c r="B18" s="116" t="s">
        <v>133</v>
      </c>
      <c r="C18" s="110">
        <v>18</v>
      </c>
      <c r="D18" s="110">
        <v>8</v>
      </c>
      <c r="E18" s="110">
        <v>8</v>
      </c>
      <c r="F18" s="110">
        <v>9</v>
      </c>
      <c r="G18" s="110">
        <f t="shared" si="0"/>
        <v>25</v>
      </c>
    </row>
    <row r="19" spans="1:7" ht="30.75" customHeight="1">
      <c r="A19" s="77">
        <v>9</v>
      </c>
      <c r="B19" s="116" t="s">
        <v>77</v>
      </c>
      <c r="C19" s="110">
        <v>80</v>
      </c>
      <c r="D19" s="110">
        <v>9</v>
      </c>
      <c r="E19" s="110">
        <v>9</v>
      </c>
      <c r="F19" s="110">
        <v>7</v>
      </c>
      <c r="G19" s="110">
        <f t="shared" si="0"/>
        <v>25</v>
      </c>
    </row>
    <row r="20" spans="1:7" ht="30.75" customHeight="1">
      <c r="A20" s="77">
        <v>10</v>
      </c>
      <c r="B20" s="116" t="s">
        <v>189</v>
      </c>
      <c r="C20" s="110">
        <v>82</v>
      </c>
      <c r="D20" s="110">
        <v>10</v>
      </c>
      <c r="E20" s="110">
        <v>10</v>
      </c>
      <c r="F20" s="110">
        <v>10</v>
      </c>
      <c r="G20" s="110">
        <f t="shared" si="0"/>
        <v>30</v>
      </c>
    </row>
    <row r="21" spans="2:3" ht="15.75">
      <c r="B21" s="83"/>
      <c r="C21" s="83"/>
    </row>
    <row r="23" spans="2:4" ht="15.75">
      <c r="B23" s="7" t="s">
        <v>46</v>
      </c>
      <c r="C23" s="7"/>
      <c r="D23" s="7"/>
    </row>
    <row r="24" spans="2:4" ht="15.75">
      <c r="B24" s="7" t="s">
        <v>47</v>
      </c>
      <c r="C24" s="7"/>
      <c r="D24" s="7"/>
    </row>
  </sheetData>
  <mergeCells count="9">
    <mergeCell ref="A2:G2"/>
    <mergeCell ref="A3:G3"/>
    <mergeCell ref="A4:G4"/>
    <mergeCell ref="A5:G5"/>
    <mergeCell ref="G9:G10"/>
    <mergeCell ref="A9:A10"/>
    <mergeCell ref="B9:B10"/>
    <mergeCell ref="C9:C10"/>
    <mergeCell ref="D9:F9"/>
  </mergeCells>
  <printOptions/>
  <pageMargins left="0.75" right="0.75" top="1" bottom="1" header="0.5" footer="0.5"/>
  <pageSetup horizontalDpi="600" verticalDpi="600" orientation="portrait" paperSize="9" scale="83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M24"/>
  <sheetViews>
    <sheetView view="pageBreakPreview" zoomScaleSheetLayoutView="100" workbookViewId="0" topLeftCell="A12">
      <selection activeCell="B20" sqref="B20"/>
    </sheetView>
  </sheetViews>
  <sheetFormatPr defaultColWidth="9.140625" defaultRowHeight="12.75"/>
  <cols>
    <col min="1" max="1" width="7.57421875" style="0" customWidth="1"/>
    <col min="2" max="2" width="33.00390625" style="0" customWidth="1"/>
    <col min="3" max="3" width="14.421875" style="0" customWidth="1"/>
    <col min="4" max="4" width="12.8515625" style="0" customWidth="1"/>
    <col min="5" max="5" width="11.8515625" style="0" customWidth="1"/>
    <col min="6" max="6" width="11.140625" style="0" customWidth="1"/>
    <col min="7" max="7" width="15.28125" style="0" customWidth="1"/>
    <col min="8" max="8" width="7.8515625" style="0" customWidth="1"/>
    <col min="9" max="9" width="4.28125" style="0" customWidth="1"/>
    <col min="10" max="10" width="5.421875" style="0" customWidth="1"/>
    <col min="11" max="11" width="4.57421875" style="0" customWidth="1"/>
    <col min="12" max="12" width="4.28125" style="0" customWidth="1"/>
    <col min="13" max="13" width="6.140625" style="0" customWidth="1"/>
    <col min="14" max="14" width="7.8515625" style="0" customWidth="1"/>
    <col min="15" max="15" width="10.57421875" style="0" customWidth="1"/>
    <col min="16" max="16" width="11.140625" style="0" customWidth="1"/>
    <col min="17" max="17" width="11.8515625" style="0" customWidth="1"/>
  </cols>
  <sheetData>
    <row r="2" spans="1:13" ht="24" customHeight="1">
      <c r="A2" s="141" t="s">
        <v>33</v>
      </c>
      <c r="B2" s="142"/>
      <c r="C2" s="142"/>
      <c r="D2" s="142"/>
      <c r="E2" s="142"/>
      <c r="F2" s="142"/>
      <c r="G2" s="1"/>
      <c r="H2" s="1"/>
      <c r="I2" s="1"/>
      <c r="J2" s="1"/>
      <c r="K2" s="1"/>
      <c r="L2" s="1"/>
      <c r="M2" s="1"/>
    </row>
    <row r="3" spans="1:6" ht="18.75">
      <c r="A3" s="144" t="s">
        <v>40</v>
      </c>
      <c r="B3" s="142"/>
      <c r="C3" s="142"/>
      <c r="D3" s="142"/>
      <c r="E3" s="142"/>
      <c r="F3" s="142"/>
    </row>
    <row r="4" spans="1:7" ht="36.75" customHeight="1">
      <c r="A4" s="167" t="s">
        <v>41</v>
      </c>
      <c r="B4" s="168"/>
      <c r="C4" s="168"/>
      <c r="D4" s="168"/>
      <c r="E4" s="168"/>
      <c r="F4" s="168"/>
      <c r="G4" s="2"/>
    </row>
    <row r="5" spans="1:7" ht="18.75">
      <c r="A5" s="144" t="s">
        <v>31</v>
      </c>
      <c r="B5" s="143"/>
      <c r="C5" s="143"/>
      <c r="D5" s="143"/>
      <c r="E5" s="143"/>
      <c r="F5" s="143"/>
      <c r="G5" s="4"/>
    </row>
    <row r="6" spans="1:6" ht="20.25">
      <c r="A6" s="7" t="s">
        <v>43</v>
      </c>
      <c r="B6" s="7"/>
      <c r="C6" s="6"/>
      <c r="D6" s="7"/>
      <c r="E6" s="7" t="s">
        <v>56</v>
      </c>
      <c r="F6" s="5"/>
    </row>
    <row r="7" spans="1:6" ht="18.75">
      <c r="A7" s="7"/>
      <c r="B7" s="7"/>
      <c r="C7" s="8"/>
      <c r="E7" s="7" t="s">
        <v>45</v>
      </c>
      <c r="F7" s="4"/>
    </row>
    <row r="8" spans="1:3" ht="18.75">
      <c r="A8" s="9"/>
      <c r="B8" s="9"/>
      <c r="C8" s="9"/>
    </row>
    <row r="9" spans="1:6" ht="28.5" customHeight="1">
      <c r="A9" s="163" t="s">
        <v>37</v>
      </c>
      <c r="B9" s="164" t="s">
        <v>38</v>
      </c>
      <c r="C9" s="206" t="s">
        <v>15</v>
      </c>
      <c r="D9" s="207"/>
      <c r="E9" s="208"/>
      <c r="F9" s="164" t="s">
        <v>11</v>
      </c>
    </row>
    <row r="10" spans="1:6" ht="18" customHeight="1">
      <c r="A10" s="135"/>
      <c r="B10" s="165"/>
      <c r="C10" s="87" t="s">
        <v>23</v>
      </c>
      <c r="D10" s="87" t="s">
        <v>22</v>
      </c>
      <c r="E10" s="87" t="s">
        <v>21</v>
      </c>
      <c r="F10" s="165"/>
    </row>
    <row r="11" spans="1:6" ht="32.25" customHeight="1">
      <c r="A11" s="77" t="s">
        <v>8</v>
      </c>
      <c r="B11" s="116" t="s">
        <v>77</v>
      </c>
      <c r="C11" s="110">
        <v>1</v>
      </c>
      <c r="D11" s="110">
        <v>1</v>
      </c>
      <c r="E11" s="110">
        <v>2</v>
      </c>
      <c r="F11" s="110">
        <f>SUM(C11:E11)</f>
        <v>4</v>
      </c>
    </row>
    <row r="12" spans="1:6" ht="32.25" customHeight="1">
      <c r="A12" s="77" t="s">
        <v>0</v>
      </c>
      <c r="B12" s="116" t="s">
        <v>67</v>
      </c>
      <c r="C12" s="110">
        <v>2</v>
      </c>
      <c r="D12" s="110">
        <v>2</v>
      </c>
      <c r="E12" s="110">
        <v>1</v>
      </c>
      <c r="F12" s="110">
        <f aca="true" t="shared" si="0" ref="F12:F20">SUM(C12:E12)</f>
        <v>5</v>
      </c>
    </row>
    <row r="13" spans="1:6" ht="30.75" customHeight="1">
      <c r="A13" s="77" t="s">
        <v>9</v>
      </c>
      <c r="B13" s="116" t="s">
        <v>189</v>
      </c>
      <c r="C13" s="110">
        <v>3</v>
      </c>
      <c r="D13" s="110">
        <v>4</v>
      </c>
      <c r="E13" s="110">
        <v>5</v>
      </c>
      <c r="F13" s="110">
        <f t="shared" si="0"/>
        <v>12</v>
      </c>
    </row>
    <row r="14" spans="1:6" ht="31.5" customHeight="1">
      <c r="A14" s="77">
        <v>4</v>
      </c>
      <c r="B14" s="116" t="s">
        <v>87</v>
      </c>
      <c r="C14" s="110">
        <v>4</v>
      </c>
      <c r="D14" s="110">
        <v>6</v>
      </c>
      <c r="E14" s="110">
        <v>3</v>
      </c>
      <c r="F14" s="110">
        <f t="shared" si="0"/>
        <v>13</v>
      </c>
    </row>
    <row r="15" spans="1:6" ht="31.5" customHeight="1">
      <c r="A15" s="77">
        <v>5</v>
      </c>
      <c r="B15" s="116" t="s">
        <v>97</v>
      </c>
      <c r="C15" s="110">
        <v>6</v>
      </c>
      <c r="D15" s="110">
        <v>5</v>
      </c>
      <c r="E15" s="110">
        <v>4</v>
      </c>
      <c r="F15" s="110">
        <f t="shared" si="0"/>
        <v>15</v>
      </c>
    </row>
    <row r="16" spans="1:6" ht="33.75" customHeight="1">
      <c r="A16" s="77">
        <v>6</v>
      </c>
      <c r="B16" s="116" t="s">
        <v>199</v>
      </c>
      <c r="C16" s="110">
        <v>8</v>
      </c>
      <c r="D16" s="110">
        <v>3</v>
      </c>
      <c r="E16" s="110">
        <v>6</v>
      </c>
      <c r="F16" s="110">
        <f t="shared" si="0"/>
        <v>17</v>
      </c>
    </row>
    <row r="17" spans="1:6" ht="32.25" customHeight="1">
      <c r="A17" s="77">
        <v>7</v>
      </c>
      <c r="B17" s="116" t="s">
        <v>132</v>
      </c>
      <c r="C17" s="110">
        <v>5</v>
      </c>
      <c r="D17" s="110">
        <v>7</v>
      </c>
      <c r="E17" s="110">
        <v>8</v>
      </c>
      <c r="F17" s="110">
        <f t="shared" si="0"/>
        <v>20</v>
      </c>
    </row>
    <row r="18" spans="1:6" ht="31.5" customHeight="1">
      <c r="A18" s="77">
        <v>8</v>
      </c>
      <c r="B18" s="116" t="s">
        <v>133</v>
      </c>
      <c r="C18" s="110">
        <v>7</v>
      </c>
      <c r="D18" s="110">
        <v>9</v>
      </c>
      <c r="E18" s="110">
        <v>7</v>
      </c>
      <c r="F18" s="110">
        <f t="shared" si="0"/>
        <v>23</v>
      </c>
    </row>
    <row r="19" spans="1:6" ht="30.75" customHeight="1">
      <c r="A19" s="77">
        <v>9</v>
      </c>
      <c r="B19" s="116" t="s">
        <v>200</v>
      </c>
      <c r="C19" s="110">
        <v>9</v>
      </c>
      <c r="D19" s="110">
        <v>8</v>
      </c>
      <c r="E19" s="110">
        <v>9</v>
      </c>
      <c r="F19" s="110">
        <f t="shared" si="0"/>
        <v>26</v>
      </c>
    </row>
    <row r="20" spans="1:6" ht="28.5" customHeight="1">
      <c r="A20" s="77">
        <v>10</v>
      </c>
      <c r="B20" s="116" t="s">
        <v>201</v>
      </c>
      <c r="C20" s="110">
        <v>10</v>
      </c>
      <c r="D20" s="110">
        <v>10</v>
      </c>
      <c r="E20" s="110">
        <v>10</v>
      </c>
      <c r="F20" s="110">
        <f t="shared" si="0"/>
        <v>30</v>
      </c>
    </row>
    <row r="23" spans="2:3" ht="15.75">
      <c r="B23" s="7" t="s">
        <v>46</v>
      </c>
      <c r="C23" s="7"/>
    </row>
    <row r="24" spans="2:3" ht="15.75">
      <c r="B24" s="7" t="s">
        <v>47</v>
      </c>
      <c r="C24" s="7"/>
    </row>
  </sheetData>
  <mergeCells count="8">
    <mergeCell ref="A2:F2"/>
    <mergeCell ref="A3:F3"/>
    <mergeCell ref="A4:F4"/>
    <mergeCell ref="A5:F5"/>
    <mergeCell ref="C9:E9"/>
    <mergeCell ref="F9:F10"/>
    <mergeCell ref="A9:A10"/>
    <mergeCell ref="B9:B10"/>
  </mergeCells>
  <printOptions/>
  <pageMargins left="0.75" right="0.75" top="1" bottom="1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33"/>
  <sheetViews>
    <sheetView view="pageBreakPreview" zoomScaleSheetLayoutView="100" workbookViewId="0" topLeftCell="A13">
      <selection activeCell="B21" sqref="B21:B22"/>
    </sheetView>
  </sheetViews>
  <sheetFormatPr defaultColWidth="9.140625" defaultRowHeight="12.75"/>
  <cols>
    <col min="1" max="1" width="7.57421875" style="0" customWidth="1"/>
    <col min="2" max="2" width="33.00390625" style="0" customWidth="1"/>
    <col min="3" max="3" width="9.8515625" style="0" customWidth="1"/>
    <col min="4" max="4" width="7.28125" style="0" customWidth="1"/>
    <col min="5" max="5" width="11.00390625" style="0" customWidth="1"/>
    <col min="6" max="6" width="10.7109375" style="0" customWidth="1"/>
    <col min="7" max="7" width="15.421875" style="0" customWidth="1"/>
    <col min="8" max="8" width="5.57421875" style="0" customWidth="1"/>
    <col min="9" max="9" width="4.7109375" style="0" customWidth="1"/>
    <col min="10" max="10" width="6.7109375" style="0" customWidth="1"/>
    <col min="11" max="11" width="12.57421875" style="0" customWidth="1"/>
    <col min="12" max="12" width="12.421875" style="0" customWidth="1"/>
    <col min="13" max="13" width="11.140625" style="0" customWidth="1"/>
    <col min="14" max="14" width="12.8515625" style="0" customWidth="1"/>
    <col min="15" max="15" width="4.57421875" style="0" customWidth="1"/>
    <col min="16" max="16" width="4.28125" style="0" customWidth="1"/>
    <col min="17" max="17" width="6.140625" style="0" customWidth="1"/>
    <col min="18" max="18" width="7.8515625" style="0" customWidth="1"/>
    <col min="19" max="19" width="10.57421875" style="0" customWidth="1"/>
    <col min="20" max="20" width="11.140625" style="0" customWidth="1"/>
    <col min="21" max="21" width="11.8515625" style="0" customWidth="1"/>
  </cols>
  <sheetData>
    <row r="2" spans="1:17" ht="24" customHeight="1">
      <c r="A2" s="141" t="s">
        <v>33</v>
      </c>
      <c r="B2" s="142"/>
      <c r="C2" s="142"/>
      <c r="D2" s="142"/>
      <c r="E2" s="142"/>
      <c r="F2" s="142"/>
      <c r="G2" s="142"/>
      <c r="H2" s="142"/>
      <c r="I2" s="142"/>
      <c r="J2" s="142"/>
      <c r="K2" s="143"/>
      <c r="L2" s="143"/>
      <c r="M2" s="143"/>
      <c r="N2" s="143"/>
      <c r="O2" s="1"/>
      <c r="P2" s="1"/>
      <c r="Q2" s="1"/>
    </row>
    <row r="3" spans="1:14" ht="18.75">
      <c r="A3" s="144" t="s">
        <v>40</v>
      </c>
      <c r="B3" s="142"/>
      <c r="C3" s="142"/>
      <c r="D3" s="142"/>
      <c r="E3" s="142"/>
      <c r="F3" s="142"/>
      <c r="G3" s="142"/>
      <c r="H3" s="142"/>
      <c r="I3" s="142"/>
      <c r="J3" s="142"/>
      <c r="K3" s="145"/>
      <c r="L3" s="145"/>
      <c r="M3" s="145"/>
      <c r="N3" s="145"/>
    </row>
    <row r="4" spans="1:14" ht="16.5">
      <c r="A4" s="146" t="s">
        <v>41</v>
      </c>
      <c r="B4" s="147"/>
      <c r="C4" s="147"/>
      <c r="D4" s="147"/>
      <c r="E4" s="147"/>
      <c r="F4" s="147"/>
      <c r="G4" s="147"/>
      <c r="H4" s="147"/>
      <c r="I4" s="147"/>
      <c r="J4" s="147"/>
      <c r="K4" s="145"/>
      <c r="L4" s="145"/>
      <c r="M4" s="145"/>
      <c r="N4" s="145"/>
    </row>
    <row r="5" spans="1:14" ht="18.75">
      <c r="A5" s="144" t="s">
        <v>53</v>
      </c>
      <c r="B5" s="142"/>
      <c r="C5" s="142"/>
      <c r="D5" s="142"/>
      <c r="E5" s="142"/>
      <c r="F5" s="142"/>
      <c r="G5" s="142"/>
      <c r="H5" s="142"/>
      <c r="I5" s="142"/>
      <c r="J5" s="142"/>
      <c r="K5" s="145"/>
      <c r="L5" s="145"/>
      <c r="M5" s="145"/>
      <c r="N5" s="145"/>
    </row>
    <row r="6" spans="1:12" ht="20.25">
      <c r="A6" s="7" t="s">
        <v>43</v>
      </c>
      <c r="B6" s="7"/>
      <c r="C6" s="7"/>
      <c r="D6" s="7"/>
      <c r="E6" s="6"/>
      <c r="F6" s="7"/>
      <c r="G6" s="5"/>
      <c r="H6" s="5"/>
      <c r="I6" s="5"/>
      <c r="J6" s="5"/>
      <c r="L6" s="7" t="s">
        <v>57</v>
      </c>
    </row>
    <row r="7" spans="1:12" ht="18.75">
      <c r="A7" s="7" t="s">
        <v>44</v>
      </c>
      <c r="B7" s="7"/>
      <c r="C7" s="7"/>
      <c r="D7" s="7"/>
      <c r="E7" s="8"/>
      <c r="F7" s="8"/>
      <c r="G7" s="4"/>
      <c r="H7" s="4"/>
      <c r="I7" s="4"/>
      <c r="J7" s="4"/>
      <c r="L7" s="7" t="s">
        <v>45</v>
      </c>
    </row>
    <row r="8" spans="1:6" ht="18.75">
      <c r="A8" s="9"/>
      <c r="B8" s="9"/>
      <c r="C8" s="9"/>
      <c r="D8" s="9"/>
      <c r="E8" s="9"/>
      <c r="F8" s="9"/>
    </row>
    <row r="9" spans="1:14" ht="15.75">
      <c r="A9" s="135" t="s">
        <v>37</v>
      </c>
      <c r="B9" s="162" t="s">
        <v>38</v>
      </c>
      <c r="C9" s="151" t="s">
        <v>39</v>
      </c>
      <c r="D9" s="151" t="s">
        <v>128</v>
      </c>
      <c r="E9" s="159" t="s">
        <v>2</v>
      </c>
      <c r="F9" s="160"/>
      <c r="G9" s="161"/>
      <c r="H9" s="154" t="s">
        <v>122</v>
      </c>
      <c r="I9" s="155"/>
      <c r="J9" s="155"/>
      <c r="K9" s="157" t="s">
        <v>125</v>
      </c>
      <c r="L9" s="151" t="s">
        <v>126</v>
      </c>
      <c r="M9" s="151" t="s">
        <v>127</v>
      </c>
      <c r="N9" s="151" t="s">
        <v>35</v>
      </c>
    </row>
    <row r="10" spans="1:14" ht="31.5" customHeight="1">
      <c r="A10" s="136"/>
      <c r="B10" s="134"/>
      <c r="C10" s="152"/>
      <c r="D10" s="152"/>
      <c r="E10" s="76" t="s">
        <v>3</v>
      </c>
      <c r="F10" s="82" t="s">
        <v>4</v>
      </c>
      <c r="G10" s="76" t="s">
        <v>5</v>
      </c>
      <c r="H10" s="78">
        <v>1</v>
      </c>
      <c r="I10" s="79">
        <v>2</v>
      </c>
      <c r="J10" s="79" t="s">
        <v>123</v>
      </c>
      <c r="K10" s="158"/>
      <c r="L10" s="153"/>
      <c r="M10" s="153"/>
      <c r="N10" s="152"/>
    </row>
    <row r="11" spans="1:14" ht="15.75">
      <c r="A11" s="135" t="s">
        <v>8</v>
      </c>
      <c r="B11" s="137" t="s">
        <v>59</v>
      </c>
      <c r="C11" s="139">
        <v>81</v>
      </c>
      <c r="D11" s="30">
        <v>1</v>
      </c>
      <c r="E11" s="44">
        <v>0.06388888888888888</v>
      </c>
      <c r="F11" s="49">
        <v>0.06451388888888888</v>
      </c>
      <c r="G11" s="49">
        <f>F11-E11</f>
        <v>0.0006250000000000006</v>
      </c>
      <c r="H11" s="72">
        <v>0</v>
      </c>
      <c r="I11" s="72">
        <v>0</v>
      </c>
      <c r="J11" s="27">
        <v>0</v>
      </c>
      <c r="K11" s="72">
        <f>H11+I11+J11</f>
        <v>0</v>
      </c>
      <c r="L11" s="46">
        <f>K11/86400</f>
        <v>0</v>
      </c>
      <c r="M11" s="44">
        <f aca="true" t="shared" si="0" ref="M11:M30">G11+L11</f>
        <v>0.0006250000000000006</v>
      </c>
      <c r="N11" s="45">
        <f>M11+M12</f>
        <v>0.0012037037037037068</v>
      </c>
    </row>
    <row r="12" spans="1:14" ht="15.75">
      <c r="A12" s="148"/>
      <c r="B12" s="149"/>
      <c r="C12" s="150"/>
      <c r="D12" s="32">
        <v>2</v>
      </c>
      <c r="E12" s="48">
        <v>0.11319444444444444</v>
      </c>
      <c r="F12" s="51">
        <v>0.11377314814814815</v>
      </c>
      <c r="G12" s="51">
        <f aca="true" t="shared" si="1" ref="G12:G30">F12-E12</f>
        <v>0.0005787037037037063</v>
      </c>
      <c r="H12" s="73">
        <v>0</v>
      </c>
      <c r="I12" s="73">
        <v>0</v>
      </c>
      <c r="J12" s="28">
        <v>0</v>
      </c>
      <c r="K12" s="73">
        <f aca="true" t="shared" si="2" ref="K12:K30">H12+I12+J12</f>
        <v>0</v>
      </c>
      <c r="L12" s="75">
        <f aca="true" t="shared" si="3" ref="L12:L30">K12/86400</f>
        <v>0</v>
      </c>
      <c r="M12" s="48">
        <f t="shared" si="0"/>
        <v>0.0005787037037037063</v>
      </c>
      <c r="N12" s="74"/>
    </row>
    <row r="13" spans="1:14" ht="15.75">
      <c r="A13" s="135" t="s">
        <v>0</v>
      </c>
      <c r="B13" s="137" t="s">
        <v>77</v>
      </c>
      <c r="C13" s="139">
        <v>14</v>
      </c>
      <c r="D13" s="30">
        <v>1</v>
      </c>
      <c r="E13" s="44">
        <v>0.034722222222222224</v>
      </c>
      <c r="F13" s="44">
        <v>0.03534722222222222</v>
      </c>
      <c r="G13" s="44">
        <f t="shared" si="1"/>
        <v>0.0006249999999999936</v>
      </c>
      <c r="H13" s="72">
        <v>0</v>
      </c>
      <c r="I13" s="72">
        <v>0</v>
      </c>
      <c r="J13" s="72">
        <v>0</v>
      </c>
      <c r="K13" s="72">
        <f t="shared" si="2"/>
        <v>0</v>
      </c>
      <c r="L13" s="44">
        <f t="shared" si="3"/>
        <v>0</v>
      </c>
      <c r="M13" s="44">
        <f t="shared" si="0"/>
        <v>0.0006249999999999936</v>
      </c>
      <c r="N13" s="45">
        <f>M13+M14</f>
        <v>0.0012384259259259137</v>
      </c>
    </row>
    <row r="14" spans="1:14" ht="15.75">
      <c r="A14" s="148"/>
      <c r="B14" s="149"/>
      <c r="C14" s="150"/>
      <c r="D14" s="32">
        <v>2</v>
      </c>
      <c r="E14" s="48">
        <v>0.08125</v>
      </c>
      <c r="F14" s="48">
        <v>0.08186342592592592</v>
      </c>
      <c r="G14" s="48">
        <f t="shared" si="1"/>
        <v>0.00061342592592592</v>
      </c>
      <c r="H14" s="73">
        <v>0</v>
      </c>
      <c r="I14" s="73">
        <v>0</v>
      </c>
      <c r="J14" s="73">
        <v>0</v>
      </c>
      <c r="K14" s="73">
        <f t="shared" si="2"/>
        <v>0</v>
      </c>
      <c r="L14" s="48">
        <f t="shared" si="3"/>
        <v>0</v>
      </c>
      <c r="M14" s="48">
        <f t="shared" si="0"/>
        <v>0.00061342592592592</v>
      </c>
      <c r="N14" s="48"/>
    </row>
    <row r="15" spans="1:14" ht="15.75">
      <c r="A15" s="135" t="s">
        <v>9</v>
      </c>
      <c r="B15" s="137" t="s">
        <v>189</v>
      </c>
      <c r="C15" s="139">
        <v>17</v>
      </c>
      <c r="D15" s="30">
        <v>1</v>
      </c>
      <c r="E15" s="44">
        <v>0.04722222222222222</v>
      </c>
      <c r="F15" s="44">
        <v>0.047858796296296295</v>
      </c>
      <c r="G15" s="44">
        <f t="shared" si="1"/>
        <v>0.0006365740740740741</v>
      </c>
      <c r="H15" s="72">
        <v>0</v>
      </c>
      <c r="I15" s="72">
        <v>0</v>
      </c>
      <c r="J15" s="72">
        <v>0</v>
      </c>
      <c r="K15" s="72">
        <f t="shared" si="2"/>
        <v>0</v>
      </c>
      <c r="L15" s="44">
        <f t="shared" si="3"/>
        <v>0</v>
      </c>
      <c r="M15" s="44">
        <f t="shared" si="0"/>
        <v>0.0006365740740740741</v>
      </c>
      <c r="N15" s="45">
        <f>M15+M16</f>
        <v>0.0012731481481481552</v>
      </c>
    </row>
    <row r="16" spans="1:14" ht="15.75">
      <c r="A16" s="148"/>
      <c r="B16" s="149"/>
      <c r="C16" s="150"/>
      <c r="D16" s="32">
        <v>2</v>
      </c>
      <c r="E16" s="48">
        <v>0.09375</v>
      </c>
      <c r="F16" s="48">
        <v>0.09438657407407408</v>
      </c>
      <c r="G16" s="48">
        <f t="shared" si="1"/>
        <v>0.0006365740740740811</v>
      </c>
      <c r="H16" s="73">
        <v>0</v>
      </c>
      <c r="I16" s="73">
        <v>0</v>
      </c>
      <c r="J16" s="73">
        <v>0</v>
      </c>
      <c r="K16" s="73">
        <f t="shared" si="2"/>
        <v>0</v>
      </c>
      <c r="L16" s="48">
        <f t="shared" si="3"/>
        <v>0</v>
      </c>
      <c r="M16" s="48">
        <f t="shared" si="0"/>
        <v>0.0006365740740740811</v>
      </c>
      <c r="N16" s="48"/>
    </row>
    <row r="17" spans="1:14" ht="15.75">
      <c r="A17" s="135">
        <v>4</v>
      </c>
      <c r="B17" s="137" t="s">
        <v>87</v>
      </c>
      <c r="C17" s="139">
        <v>21</v>
      </c>
      <c r="D17" s="30">
        <v>1</v>
      </c>
      <c r="E17" s="44">
        <v>0.05694444444444444</v>
      </c>
      <c r="F17" s="44">
        <v>0.05761574074074074</v>
      </c>
      <c r="G17" s="44">
        <f t="shared" si="1"/>
        <v>0.0006712962962962948</v>
      </c>
      <c r="H17" s="72">
        <v>0</v>
      </c>
      <c r="I17" s="72">
        <v>0</v>
      </c>
      <c r="J17" s="72">
        <v>0</v>
      </c>
      <c r="K17" s="72">
        <f t="shared" si="2"/>
        <v>0</v>
      </c>
      <c r="L17" s="44">
        <f t="shared" si="3"/>
        <v>0</v>
      </c>
      <c r="M17" s="44">
        <f t="shared" si="0"/>
        <v>0.0006712962962962948</v>
      </c>
      <c r="N17" s="45">
        <f>M17+M18</f>
        <v>0.0013541666666666563</v>
      </c>
    </row>
    <row r="18" spans="1:14" ht="15.75">
      <c r="A18" s="148"/>
      <c r="B18" s="149"/>
      <c r="C18" s="150"/>
      <c r="D18" s="32">
        <v>2</v>
      </c>
      <c r="E18" s="48">
        <v>0.10833333333333334</v>
      </c>
      <c r="F18" s="48">
        <v>0.1090162037037037</v>
      </c>
      <c r="G18" s="48">
        <f t="shared" si="1"/>
        <v>0.0006828703703703615</v>
      </c>
      <c r="H18" s="73">
        <v>0</v>
      </c>
      <c r="I18" s="73">
        <v>0</v>
      </c>
      <c r="J18" s="73">
        <v>0</v>
      </c>
      <c r="K18" s="73">
        <f t="shared" si="2"/>
        <v>0</v>
      </c>
      <c r="L18" s="48">
        <f t="shared" si="3"/>
        <v>0</v>
      </c>
      <c r="M18" s="48">
        <f t="shared" si="0"/>
        <v>0.0006828703703703615</v>
      </c>
      <c r="N18" s="48"/>
    </row>
    <row r="19" spans="1:14" ht="15.75">
      <c r="A19" s="135">
        <v>5</v>
      </c>
      <c r="B19" s="137" t="s">
        <v>67</v>
      </c>
      <c r="C19" s="139">
        <v>20</v>
      </c>
      <c r="D19" s="30">
        <v>1</v>
      </c>
      <c r="E19" s="44">
        <v>0.03888888888888889</v>
      </c>
      <c r="F19" s="44">
        <v>0.03957175925925926</v>
      </c>
      <c r="G19" s="44">
        <f t="shared" si="1"/>
        <v>0.0006828703703703684</v>
      </c>
      <c r="H19" s="72">
        <v>0</v>
      </c>
      <c r="I19" s="72">
        <v>0</v>
      </c>
      <c r="J19" s="72">
        <v>0</v>
      </c>
      <c r="K19" s="72">
        <f t="shared" si="2"/>
        <v>0</v>
      </c>
      <c r="L19" s="44">
        <f t="shared" si="3"/>
        <v>0</v>
      </c>
      <c r="M19" s="44">
        <f t="shared" si="0"/>
        <v>0.0006828703703703684</v>
      </c>
      <c r="N19" s="45">
        <f>M19+M20</f>
        <v>0.001388888888888891</v>
      </c>
    </row>
    <row r="20" spans="1:14" ht="15.75">
      <c r="A20" s="148"/>
      <c r="B20" s="149"/>
      <c r="C20" s="150"/>
      <c r="D20" s="32">
        <v>2</v>
      </c>
      <c r="E20" s="48">
        <v>0.08472222222222221</v>
      </c>
      <c r="F20" s="48">
        <v>0.08542824074074074</v>
      </c>
      <c r="G20" s="48">
        <f t="shared" si="1"/>
        <v>0.0007060185185185225</v>
      </c>
      <c r="H20" s="73">
        <v>0</v>
      </c>
      <c r="I20" s="73">
        <v>0</v>
      </c>
      <c r="J20" s="73">
        <v>0</v>
      </c>
      <c r="K20" s="73">
        <f t="shared" si="2"/>
        <v>0</v>
      </c>
      <c r="L20" s="48">
        <f t="shared" si="3"/>
        <v>0</v>
      </c>
      <c r="M20" s="48">
        <f t="shared" si="0"/>
        <v>0.0007060185185185225</v>
      </c>
      <c r="N20" s="48"/>
    </row>
    <row r="21" spans="1:14" ht="15.75">
      <c r="A21" s="135">
        <v>6</v>
      </c>
      <c r="B21" s="137" t="s">
        <v>97</v>
      </c>
      <c r="C21" s="139">
        <v>11</v>
      </c>
      <c r="D21" s="30">
        <v>1</v>
      </c>
      <c r="E21" s="44">
        <v>0.04305555555555556</v>
      </c>
      <c r="F21" s="44">
        <v>0.04375</v>
      </c>
      <c r="G21" s="44">
        <f t="shared" si="1"/>
        <v>0.000694444444444435</v>
      </c>
      <c r="H21" s="72">
        <v>0</v>
      </c>
      <c r="I21" s="72">
        <v>0</v>
      </c>
      <c r="J21" s="72">
        <v>0</v>
      </c>
      <c r="K21" s="72">
        <f t="shared" si="2"/>
        <v>0</v>
      </c>
      <c r="L21" s="44">
        <f t="shared" si="3"/>
        <v>0</v>
      </c>
      <c r="M21" s="44">
        <f t="shared" si="0"/>
        <v>0.000694444444444435</v>
      </c>
      <c r="N21" s="45">
        <f>M21+M22</f>
        <v>0.0014120370370370242</v>
      </c>
    </row>
    <row r="22" spans="1:14" ht="15.75">
      <c r="A22" s="148"/>
      <c r="B22" s="149"/>
      <c r="C22" s="150"/>
      <c r="D22" s="32">
        <v>2</v>
      </c>
      <c r="E22" s="48">
        <v>0.08888888888888889</v>
      </c>
      <c r="F22" s="48">
        <v>0.08960648148148148</v>
      </c>
      <c r="G22" s="48">
        <f t="shared" si="1"/>
        <v>0.0007175925925925891</v>
      </c>
      <c r="H22" s="73">
        <v>0</v>
      </c>
      <c r="I22" s="73">
        <v>0</v>
      </c>
      <c r="J22" s="73">
        <v>0</v>
      </c>
      <c r="K22" s="73">
        <f t="shared" si="2"/>
        <v>0</v>
      </c>
      <c r="L22" s="48">
        <f t="shared" si="3"/>
        <v>0</v>
      </c>
      <c r="M22" s="48">
        <f t="shared" si="0"/>
        <v>0.0007175925925925891</v>
      </c>
      <c r="N22" s="48"/>
    </row>
    <row r="23" spans="1:14" ht="15.75">
      <c r="A23" s="135">
        <v>7</v>
      </c>
      <c r="B23" s="137" t="s">
        <v>132</v>
      </c>
      <c r="C23" s="139">
        <v>16</v>
      </c>
      <c r="D23" s="30">
        <v>1</v>
      </c>
      <c r="E23" s="44">
        <v>0.051388888888888894</v>
      </c>
      <c r="F23" s="44">
        <v>0.05216435185185186</v>
      </c>
      <c r="G23" s="44">
        <f t="shared" si="1"/>
        <v>0.0007754629629629639</v>
      </c>
      <c r="H23" s="72">
        <v>0</v>
      </c>
      <c r="I23" s="72">
        <v>0</v>
      </c>
      <c r="J23" s="72">
        <v>0</v>
      </c>
      <c r="K23" s="72">
        <f t="shared" si="2"/>
        <v>0</v>
      </c>
      <c r="L23" s="44">
        <f t="shared" si="3"/>
        <v>0</v>
      </c>
      <c r="M23" s="44">
        <f t="shared" si="0"/>
        <v>0.0007754629629629639</v>
      </c>
      <c r="N23" s="45">
        <f>M23+M24</f>
        <v>0.0015393518518518473</v>
      </c>
    </row>
    <row r="24" spans="1:14" ht="15.75">
      <c r="A24" s="148"/>
      <c r="B24" s="149"/>
      <c r="C24" s="150"/>
      <c r="D24" s="32">
        <v>2</v>
      </c>
      <c r="E24" s="48">
        <v>0.09791666666666667</v>
      </c>
      <c r="F24" s="48">
        <v>0.09868055555555555</v>
      </c>
      <c r="G24" s="48">
        <f t="shared" si="1"/>
        <v>0.0007638888888888834</v>
      </c>
      <c r="H24" s="73">
        <v>0</v>
      </c>
      <c r="I24" s="73">
        <v>0</v>
      </c>
      <c r="J24" s="73">
        <v>0</v>
      </c>
      <c r="K24" s="73">
        <f t="shared" si="2"/>
        <v>0</v>
      </c>
      <c r="L24" s="48">
        <f t="shared" si="3"/>
        <v>0</v>
      </c>
      <c r="M24" s="48">
        <f t="shared" si="0"/>
        <v>0.0007638888888888834</v>
      </c>
      <c r="N24" s="48"/>
    </row>
    <row r="25" spans="1:14" ht="15.75">
      <c r="A25" s="135">
        <v>8</v>
      </c>
      <c r="B25" s="137" t="s">
        <v>133</v>
      </c>
      <c r="C25" s="139">
        <v>18</v>
      </c>
      <c r="D25" s="30">
        <v>1</v>
      </c>
      <c r="E25" s="44">
        <v>0.05625</v>
      </c>
      <c r="F25" s="44">
        <v>0.05707175925925926</v>
      </c>
      <c r="G25" s="44">
        <f t="shared" si="1"/>
        <v>0.0008217592592592582</v>
      </c>
      <c r="H25" s="72">
        <v>0</v>
      </c>
      <c r="I25" s="72">
        <v>0</v>
      </c>
      <c r="J25" s="72">
        <v>0</v>
      </c>
      <c r="K25" s="72">
        <f t="shared" si="2"/>
        <v>0</v>
      </c>
      <c r="L25" s="44">
        <f t="shared" si="3"/>
        <v>0</v>
      </c>
      <c r="M25" s="44">
        <f t="shared" si="0"/>
        <v>0.0008217592592592582</v>
      </c>
      <c r="N25" s="45">
        <f>M25+M26</f>
        <v>0.0016435185185185164</v>
      </c>
    </row>
    <row r="26" spans="1:14" ht="15.75">
      <c r="A26" s="148"/>
      <c r="B26" s="149"/>
      <c r="C26" s="150"/>
      <c r="D26" s="32">
        <v>2</v>
      </c>
      <c r="E26" s="48">
        <v>0.10277777777777779</v>
      </c>
      <c r="F26" s="48">
        <v>0.10359953703703705</v>
      </c>
      <c r="G26" s="48">
        <f t="shared" si="1"/>
        <v>0.0008217592592592582</v>
      </c>
      <c r="H26" s="73">
        <v>0</v>
      </c>
      <c r="I26" s="73">
        <v>0</v>
      </c>
      <c r="J26" s="73">
        <v>0</v>
      </c>
      <c r="K26" s="73">
        <f t="shared" si="2"/>
        <v>0</v>
      </c>
      <c r="L26" s="48">
        <f t="shared" si="3"/>
        <v>0</v>
      </c>
      <c r="M26" s="48">
        <f t="shared" si="0"/>
        <v>0.0008217592592592582</v>
      </c>
      <c r="N26" s="48"/>
    </row>
    <row r="27" spans="1:14" ht="15.75">
      <c r="A27" s="135">
        <v>9</v>
      </c>
      <c r="B27" s="137" t="s">
        <v>77</v>
      </c>
      <c r="C27" s="139">
        <v>80</v>
      </c>
      <c r="D27" s="30">
        <v>1</v>
      </c>
      <c r="E27" s="44">
        <v>0.07361111111111111</v>
      </c>
      <c r="F27" s="44">
        <v>0.07434027777777778</v>
      </c>
      <c r="G27" s="44">
        <f t="shared" si="1"/>
        <v>0.0007291666666666696</v>
      </c>
      <c r="H27" s="72">
        <v>0</v>
      </c>
      <c r="I27" s="72">
        <v>0</v>
      </c>
      <c r="J27" s="72">
        <v>0</v>
      </c>
      <c r="K27" s="72">
        <f t="shared" si="2"/>
        <v>0</v>
      </c>
      <c r="L27" s="44">
        <f t="shared" si="3"/>
        <v>0</v>
      </c>
      <c r="M27" s="44">
        <f t="shared" si="0"/>
        <v>0.0007291666666666696</v>
      </c>
      <c r="N27" s="45">
        <f>M27+M28</f>
        <v>0.0020138888888888845</v>
      </c>
    </row>
    <row r="28" spans="1:14" ht="15.75">
      <c r="A28" s="148"/>
      <c r="B28" s="149"/>
      <c r="C28" s="150"/>
      <c r="D28" s="32">
        <v>2</v>
      </c>
      <c r="E28" s="48">
        <v>0.11805555555555557</v>
      </c>
      <c r="F28" s="48">
        <v>0.11934027777777778</v>
      </c>
      <c r="G28" s="48">
        <f t="shared" si="1"/>
        <v>0.0012847222222222149</v>
      </c>
      <c r="H28" s="73">
        <v>0</v>
      </c>
      <c r="I28" s="73">
        <v>0</v>
      </c>
      <c r="J28" s="73">
        <v>0</v>
      </c>
      <c r="K28" s="73">
        <f t="shared" si="2"/>
        <v>0</v>
      </c>
      <c r="L28" s="48">
        <f t="shared" si="3"/>
        <v>0</v>
      </c>
      <c r="M28" s="48">
        <f t="shared" si="0"/>
        <v>0.0012847222222222149</v>
      </c>
      <c r="N28" s="48"/>
    </row>
    <row r="29" spans="1:14" ht="15.75">
      <c r="A29" s="135">
        <v>10</v>
      </c>
      <c r="B29" s="137" t="s">
        <v>107</v>
      </c>
      <c r="C29" s="139">
        <v>82</v>
      </c>
      <c r="D29" s="30">
        <v>1</v>
      </c>
      <c r="E29" s="44">
        <v>0.1388888888888889</v>
      </c>
      <c r="F29" s="44">
        <v>0.13961805555555554</v>
      </c>
      <c r="G29" s="44">
        <f t="shared" si="1"/>
        <v>0.0007291666666666419</v>
      </c>
      <c r="H29" s="72">
        <v>0</v>
      </c>
      <c r="I29" s="72">
        <v>50</v>
      </c>
      <c r="J29" s="72">
        <v>0</v>
      </c>
      <c r="K29" s="72">
        <f t="shared" si="2"/>
        <v>50</v>
      </c>
      <c r="L29" s="44">
        <f t="shared" si="3"/>
        <v>0.0005787037037037037</v>
      </c>
      <c r="M29" s="44">
        <f t="shared" si="0"/>
        <v>0.0013078703703703455</v>
      </c>
      <c r="N29" s="45">
        <f>M29+M30</f>
        <v>0.002094907407407376</v>
      </c>
    </row>
    <row r="30" spans="1:14" ht="15.75">
      <c r="A30" s="136"/>
      <c r="B30" s="138"/>
      <c r="C30" s="140"/>
      <c r="D30" s="32">
        <v>2</v>
      </c>
      <c r="E30" s="48">
        <v>0.16319444444444445</v>
      </c>
      <c r="F30" s="48">
        <v>0.16398148148148148</v>
      </c>
      <c r="G30" s="48">
        <f t="shared" si="1"/>
        <v>0.0007870370370370305</v>
      </c>
      <c r="H30" s="73">
        <v>0</v>
      </c>
      <c r="I30" s="73">
        <v>0</v>
      </c>
      <c r="J30" s="73">
        <v>0</v>
      </c>
      <c r="K30" s="73">
        <f t="shared" si="2"/>
        <v>0</v>
      </c>
      <c r="L30" s="48">
        <f t="shared" si="3"/>
        <v>0</v>
      </c>
      <c r="M30" s="48">
        <f t="shared" si="0"/>
        <v>0.0007870370370370305</v>
      </c>
      <c r="N30" s="48"/>
    </row>
    <row r="32" spans="2:5" ht="15.75">
      <c r="B32" s="7" t="s">
        <v>46</v>
      </c>
      <c r="C32" s="7"/>
      <c r="D32" s="7"/>
      <c r="E32" s="7"/>
    </row>
    <row r="33" spans="2:5" ht="15.75">
      <c r="B33" s="7" t="s">
        <v>47</v>
      </c>
      <c r="C33" s="7"/>
      <c r="D33" s="7"/>
      <c r="E33" s="7"/>
    </row>
  </sheetData>
  <mergeCells count="44">
    <mergeCell ref="E9:G9"/>
    <mergeCell ref="H9:J9"/>
    <mergeCell ref="A9:A10"/>
    <mergeCell ref="B9:B10"/>
    <mergeCell ref="C9:C10"/>
    <mergeCell ref="D9:D10"/>
    <mergeCell ref="A2:N2"/>
    <mergeCell ref="A3:N3"/>
    <mergeCell ref="A4:N4"/>
    <mergeCell ref="A5:N5"/>
    <mergeCell ref="K9:K10"/>
    <mergeCell ref="L9:L10"/>
    <mergeCell ref="M9:M10"/>
    <mergeCell ref="N9:N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</mergeCells>
  <printOptions/>
  <pageMargins left="0.75" right="0.75" top="1" bottom="1" header="0.5" footer="0.5"/>
  <pageSetup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21"/>
  <sheetViews>
    <sheetView workbookViewId="0" topLeftCell="A7">
      <selection activeCell="G20" sqref="G20"/>
    </sheetView>
  </sheetViews>
  <sheetFormatPr defaultColWidth="9.140625" defaultRowHeight="12.75"/>
  <cols>
    <col min="1" max="1" width="7.57421875" style="0" customWidth="1"/>
    <col min="2" max="2" width="33.00390625" style="0" customWidth="1"/>
    <col min="3" max="3" width="9.8515625" style="0" customWidth="1"/>
    <col min="4" max="4" width="7.28125" style="0" customWidth="1"/>
    <col min="5" max="5" width="11.7109375" style="0" customWidth="1"/>
    <col min="6" max="6" width="11.57421875" style="0" customWidth="1"/>
    <col min="7" max="7" width="15.421875" style="0" customWidth="1"/>
    <col min="8" max="8" width="5.57421875" style="0" customWidth="1"/>
    <col min="9" max="9" width="4.7109375" style="0" customWidth="1"/>
    <col min="10" max="10" width="6.7109375" style="0" customWidth="1"/>
    <col min="11" max="11" width="9.00390625" style="0" customWidth="1"/>
    <col min="12" max="12" width="4.57421875" style="0" customWidth="1"/>
    <col min="13" max="13" width="4.8515625" style="0" customWidth="1"/>
    <col min="14" max="14" width="6.8515625" style="0" customWidth="1"/>
    <col min="15" max="15" width="12.57421875" style="0" customWidth="1"/>
    <col min="16" max="16" width="11.421875" style="0" customWidth="1"/>
    <col min="17" max="17" width="11.140625" style="0" customWidth="1"/>
    <col min="18" max="18" width="12.57421875" style="0" customWidth="1"/>
    <col min="19" max="19" width="4.57421875" style="0" customWidth="1"/>
    <col min="20" max="20" width="4.28125" style="0" customWidth="1"/>
    <col min="21" max="21" width="6.140625" style="0" customWidth="1"/>
    <col min="22" max="22" width="7.8515625" style="0" customWidth="1"/>
    <col min="23" max="23" width="10.57421875" style="0" customWidth="1"/>
    <col min="24" max="24" width="11.140625" style="0" customWidth="1"/>
    <col min="25" max="25" width="11.8515625" style="0" customWidth="1"/>
  </cols>
  <sheetData>
    <row r="2" spans="1:21" ht="24" customHeight="1">
      <c r="A2" s="141" t="s">
        <v>33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3"/>
      <c r="P2" s="143"/>
      <c r="Q2" s="143"/>
      <c r="R2" s="143"/>
      <c r="S2" s="1"/>
      <c r="T2" s="1"/>
      <c r="U2" s="1"/>
    </row>
    <row r="3" spans="1:18" ht="18.75">
      <c r="A3" s="144" t="s">
        <v>40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5"/>
      <c r="P3" s="145"/>
      <c r="Q3" s="145"/>
      <c r="R3" s="145"/>
    </row>
    <row r="4" spans="1:18" ht="16.5">
      <c r="A4" s="146" t="s">
        <v>41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5"/>
      <c r="P4" s="145"/>
      <c r="Q4" s="145"/>
      <c r="R4" s="145"/>
    </row>
    <row r="5" spans="1:18" ht="18.75">
      <c r="A5" s="144" t="s">
        <v>202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5"/>
      <c r="P5" s="145"/>
      <c r="Q5" s="145"/>
      <c r="R5" s="145"/>
    </row>
    <row r="6" spans="1:14" ht="20.25">
      <c r="A6" s="7" t="s">
        <v>43</v>
      </c>
      <c r="B6" s="7"/>
      <c r="C6" s="7"/>
      <c r="D6" s="7"/>
      <c r="E6" s="6"/>
      <c r="F6" s="7"/>
      <c r="G6" s="5"/>
      <c r="H6" s="5"/>
      <c r="I6" s="5"/>
      <c r="J6" s="5"/>
      <c r="K6" s="5"/>
      <c r="L6" s="5"/>
      <c r="M6" s="5"/>
      <c r="N6" s="7" t="s">
        <v>57</v>
      </c>
    </row>
    <row r="7" spans="1:14" ht="18.75">
      <c r="A7" s="7" t="s">
        <v>44</v>
      </c>
      <c r="B7" s="7"/>
      <c r="C7" s="7"/>
      <c r="D7" s="7"/>
      <c r="E7" s="8"/>
      <c r="F7" s="8"/>
      <c r="G7" s="4"/>
      <c r="H7" s="4"/>
      <c r="I7" s="4"/>
      <c r="J7" s="4"/>
      <c r="K7" s="4"/>
      <c r="L7" s="4"/>
      <c r="M7" s="4"/>
      <c r="N7" s="7" t="s">
        <v>45</v>
      </c>
    </row>
    <row r="8" spans="1:6" ht="18.75">
      <c r="A8" s="9"/>
      <c r="B8" s="9"/>
      <c r="C8" s="9"/>
      <c r="D8" s="9"/>
      <c r="E8" s="9"/>
      <c r="F8" s="9"/>
    </row>
    <row r="9" spans="1:18" ht="15.75">
      <c r="A9" s="135" t="s">
        <v>37</v>
      </c>
      <c r="B9" s="162" t="s">
        <v>38</v>
      </c>
      <c r="C9" s="151" t="s">
        <v>39</v>
      </c>
      <c r="D9" s="151" t="s">
        <v>128</v>
      </c>
      <c r="E9" s="159" t="s">
        <v>2</v>
      </c>
      <c r="F9" s="160"/>
      <c r="G9" s="161"/>
      <c r="H9" s="154" t="s">
        <v>122</v>
      </c>
      <c r="I9" s="155"/>
      <c r="J9" s="155"/>
      <c r="K9" s="155"/>
      <c r="L9" s="155"/>
      <c r="M9" s="155"/>
      <c r="N9" s="156"/>
      <c r="O9" s="157" t="s">
        <v>125</v>
      </c>
      <c r="P9" s="151" t="s">
        <v>126</v>
      </c>
      <c r="Q9" s="151" t="s">
        <v>127</v>
      </c>
      <c r="R9" s="151" t="s">
        <v>35</v>
      </c>
    </row>
    <row r="10" spans="1:18" ht="47.25">
      <c r="A10" s="136"/>
      <c r="B10" s="134"/>
      <c r="C10" s="152"/>
      <c r="D10" s="152"/>
      <c r="E10" s="76" t="s">
        <v>3</v>
      </c>
      <c r="F10" s="82" t="s">
        <v>4</v>
      </c>
      <c r="G10" s="76" t="s">
        <v>5</v>
      </c>
      <c r="H10" s="78">
        <v>1</v>
      </c>
      <c r="I10" s="79">
        <v>2</v>
      </c>
      <c r="J10" s="79" t="s">
        <v>123</v>
      </c>
      <c r="K10" s="79" t="s">
        <v>124</v>
      </c>
      <c r="L10" s="79">
        <v>3</v>
      </c>
      <c r="M10" s="79">
        <v>4</v>
      </c>
      <c r="N10" s="79" t="s">
        <v>123</v>
      </c>
      <c r="O10" s="158"/>
      <c r="P10" s="153"/>
      <c r="Q10" s="153"/>
      <c r="R10" s="152"/>
    </row>
    <row r="11" spans="1:18" ht="15.75">
      <c r="A11" s="135" t="s">
        <v>8</v>
      </c>
      <c r="B11" s="137" t="s">
        <v>131</v>
      </c>
      <c r="C11" s="139">
        <v>13</v>
      </c>
      <c r="D11" s="30">
        <v>1</v>
      </c>
      <c r="E11" s="44">
        <v>0.15763888888888888</v>
      </c>
      <c r="F11" s="49">
        <v>0.16010416666666666</v>
      </c>
      <c r="G11" s="49">
        <f>F11-E11</f>
        <v>0.0024652777777777746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27">
        <v>0</v>
      </c>
      <c r="O11" s="27">
        <f>H11+I11+J11+K11+L11+M11+N11</f>
        <v>0</v>
      </c>
      <c r="P11" s="49">
        <f>O11/86400</f>
        <v>0</v>
      </c>
      <c r="Q11" s="44">
        <f>G11+P11</f>
        <v>0.0024652777777777746</v>
      </c>
      <c r="R11" s="45">
        <f>Q11+Q12</f>
        <v>0.005127314814814821</v>
      </c>
    </row>
    <row r="12" spans="1:18" ht="15.75">
      <c r="A12" s="148"/>
      <c r="B12" s="149"/>
      <c r="C12" s="150"/>
      <c r="D12" s="32">
        <v>2</v>
      </c>
      <c r="E12" s="48">
        <v>0.1875</v>
      </c>
      <c r="F12" s="51">
        <v>0.19016203703703705</v>
      </c>
      <c r="G12" s="51">
        <f>F12-E12</f>
        <v>0.002662037037037046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28">
        <v>0</v>
      </c>
      <c r="O12" s="28">
        <f>H12+I12+J12+K12+L12+M12+N12</f>
        <v>0</v>
      </c>
      <c r="P12" s="51">
        <f>O12/86400</f>
        <v>0</v>
      </c>
      <c r="Q12" s="48">
        <f>G12+P12</f>
        <v>0.002662037037037046</v>
      </c>
      <c r="R12" s="74"/>
    </row>
    <row r="13" spans="1:18" ht="15.75">
      <c r="A13" s="135" t="s">
        <v>0</v>
      </c>
      <c r="B13" s="137" t="s">
        <v>87</v>
      </c>
      <c r="C13" s="139">
        <v>29</v>
      </c>
      <c r="D13" s="30">
        <v>1</v>
      </c>
      <c r="E13" s="44">
        <v>0.17569444444444446</v>
      </c>
      <c r="F13" s="44">
        <v>0.17858796296296298</v>
      </c>
      <c r="G13" s="44">
        <f>F13-E13</f>
        <v>0.0028935185185185175</v>
      </c>
      <c r="H13" s="72">
        <v>0</v>
      </c>
      <c r="I13" s="72">
        <v>0</v>
      </c>
      <c r="J13" s="72">
        <v>0</v>
      </c>
      <c r="K13" s="72">
        <v>0</v>
      </c>
      <c r="L13" s="72">
        <v>5</v>
      </c>
      <c r="M13" s="72">
        <v>5</v>
      </c>
      <c r="N13" s="72">
        <v>0</v>
      </c>
      <c r="O13" s="72">
        <f>H13+I13+J13+K13+L13+M13+N13</f>
        <v>10</v>
      </c>
      <c r="P13" s="44">
        <f>O13/86400</f>
        <v>0.00011574074074074075</v>
      </c>
      <c r="Q13" s="44">
        <f>G13+P13</f>
        <v>0.0030092592592592584</v>
      </c>
      <c r="R13" s="45">
        <f>Q13+Q14</f>
        <v>0.0056250000000000015</v>
      </c>
    </row>
    <row r="14" spans="1:18" ht="15.75">
      <c r="A14" s="148"/>
      <c r="B14" s="149"/>
      <c r="C14" s="150"/>
      <c r="D14" s="32">
        <v>2</v>
      </c>
      <c r="E14" s="48">
        <v>0.19791666666666666</v>
      </c>
      <c r="F14" s="48">
        <v>0.20024305555555555</v>
      </c>
      <c r="G14" s="48">
        <f>F14-E14</f>
        <v>0.0023263888888888917</v>
      </c>
      <c r="H14" s="73">
        <v>0</v>
      </c>
      <c r="I14" s="73">
        <v>0</v>
      </c>
      <c r="J14" s="73">
        <v>0</v>
      </c>
      <c r="K14" s="73">
        <v>5</v>
      </c>
      <c r="L14" s="73">
        <v>0</v>
      </c>
      <c r="M14" s="73">
        <v>20</v>
      </c>
      <c r="N14" s="73">
        <v>0</v>
      </c>
      <c r="O14" s="73">
        <f>H14+I14+J14+K14+L14+M14+N14</f>
        <v>25</v>
      </c>
      <c r="P14" s="48">
        <f>O14/86400</f>
        <v>0.00028935185185185184</v>
      </c>
      <c r="Q14" s="48">
        <f>G14+P14</f>
        <v>0.0026157407407407436</v>
      </c>
      <c r="R14" s="48"/>
    </row>
    <row r="15" spans="1:18" ht="15.75">
      <c r="A15" s="135" t="s">
        <v>9</v>
      </c>
      <c r="B15" s="137" t="s">
        <v>59</v>
      </c>
      <c r="C15" s="139">
        <v>27</v>
      </c>
      <c r="D15" s="30">
        <v>1</v>
      </c>
      <c r="E15" s="44">
        <v>0.16041666666666668</v>
      </c>
      <c r="F15" s="44">
        <v>0.1627662037037037</v>
      </c>
      <c r="G15" s="44">
        <f>F15-E15</f>
        <v>0.002349537037037025</v>
      </c>
      <c r="H15" s="72">
        <v>0</v>
      </c>
      <c r="I15" s="72">
        <v>0</v>
      </c>
      <c r="J15" s="72">
        <v>0</v>
      </c>
      <c r="K15" s="72">
        <v>0</v>
      </c>
      <c r="L15" s="72">
        <v>20</v>
      </c>
      <c r="M15" s="72">
        <v>0</v>
      </c>
      <c r="N15" s="72">
        <v>0</v>
      </c>
      <c r="O15" s="72">
        <f>H15+I15+J15+K15+L15+M15+N15</f>
        <v>20</v>
      </c>
      <c r="P15" s="44">
        <f>O15/86400</f>
        <v>0.0002314814814814815</v>
      </c>
      <c r="Q15" s="44">
        <f>G15+P15</f>
        <v>0.0025810185185185064</v>
      </c>
      <c r="R15" s="45">
        <f>Q15+Q16</f>
        <v>0.006006944444444407</v>
      </c>
    </row>
    <row r="16" spans="1:18" ht="15.75">
      <c r="A16" s="148"/>
      <c r="B16" s="149"/>
      <c r="C16" s="150"/>
      <c r="D16" s="32">
        <v>2</v>
      </c>
      <c r="E16" s="48">
        <v>0.18541666666666667</v>
      </c>
      <c r="F16" s="48">
        <v>0.18809027777777776</v>
      </c>
      <c r="G16" s="48">
        <f>F16-E16</f>
        <v>0.002673611111111085</v>
      </c>
      <c r="H16" s="73">
        <v>0</v>
      </c>
      <c r="I16" s="73">
        <v>0</v>
      </c>
      <c r="J16" s="73">
        <v>0</v>
      </c>
      <c r="K16" s="73">
        <v>0</v>
      </c>
      <c r="L16" s="73">
        <v>5</v>
      </c>
      <c r="M16" s="73">
        <v>50</v>
      </c>
      <c r="N16" s="73">
        <v>10</v>
      </c>
      <c r="O16" s="73">
        <f>H16+I16+J16+K16+L16+M16+N16</f>
        <v>65</v>
      </c>
      <c r="P16" s="48">
        <f>O16/86400</f>
        <v>0.0007523148148148148</v>
      </c>
      <c r="Q16" s="48">
        <f>G16+P16</f>
        <v>0.0034259259259259</v>
      </c>
      <c r="R16" s="48"/>
    </row>
    <row r="17" spans="1:18" ht="15.75">
      <c r="A17" s="135"/>
      <c r="B17" s="137" t="s">
        <v>189</v>
      </c>
      <c r="C17" s="139">
        <v>28</v>
      </c>
      <c r="D17" s="30">
        <v>1</v>
      </c>
      <c r="E17" s="44" t="s">
        <v>198</v>
      </c>
      <c r="F17" s="44"/>
      <c r="G17" s="44"/>
      <c r="H17" s="72"/>
      <c r="I17" s="72"/>
      <c r="J17" s="72"/>
      <c r="K17" s="72"/>
      <c r="L17" s="72"/>
      <c r="M17" s="72"/>
      <c r="N17" s="72"/>
      <c r="O17" s="72"/>
      <c r="P17" s="44"/>
      <c r="Q17" s="44"/>
      <c r="R17" s="45"/>
    </row>
    <row r="18" spans="1:18" ht="15.75">
      <c r="A18" s="136"/>
      <c r="B18" s="138"/>
      <c r="C18" s="140"/>
      <c r="D18" s="32">
        <v>2</v>
      </c>
      <c r="E18" s="48" t="s">
        <v>198</v>
      </c>
      <c r="F18" s="48"/>
      <c r="G18" s="48"/>
      <c r="H18" s="73"/>
      <c r="I18" s="73"/>
      <c r="J18" s="73"/>
      <c r="K18" s="73"/>
      <c r="L18" s="73"/>
      <c r="M18" s="73"/>
      <c r="N18" s="73"/>
      <c r="O18" s="73"/>
      <c r="P18" s="48"/>
      <c r="Q18" s="48"/>
      <c r="R18" s="48"/>
    </row>
    <row r="20" spans="2:5" ht="15.75">
      <c r="B20" s="7" t="s">
        <v>46</v>
      </c>
      <c r="C20" s="7"/>
      <c r="D20" s="7"/>
      <c r="E20" s="7"/>
    </row>
    <row r="21" spans="2:5" ht="15.75">
      <c r="B21" s="7" t="s">
        <v>47</v>
      </c>
      <c r="C21" s="7"/>
      <c r="D21" s="7"/>
      <c r="E21" s="7"/>
    </row>
  </sheetData>
  <mergeCells count="26">
    <mergeCell ref="A17:A18"/>
    <mergeCell ref="B17:B18"/>
    <mergeCell ref="C17:C18"/>
    <mergeCell ref="A13:A14"/>
    <mergeCell ref="B13:B14"/>
    <mergeCell ref="C13:C14"/>
    <mergeCell ref="A15:A16"/>
    <mergeCell ref="B15:B16"/>
    <mergeCell ref="C15:C16"/>
    <mergeCell ref="Q9:Q10"/>
    <mergeCell ref="R9:R10"/>
    <mergeCell ref="A11:A12"/>
    <mergeCell ref="B11:B12"/>
    <mergeCell ref="C11:C12"/>
    <mergeCell ref="E9:G9"/>
    <mergeCell ref="H9:N9"/>
    <mergeCell ref="O9:O10"/>
    <mergeCell ref="P9:P10"/>
    <mergeCell ref="A9:A10"/>
    <mergeCell ref="B9:B10"/>
    <mergeCell ref="C9:C10"/>
    <mergeCell ref="D9:D10"/>
    <mergeCell ref="A2:R2"/>
    <mergeCell ref="A3:R3"/>
    <mergeCell ref="A4:R4"/>
    <mergeCell ref="A5:R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3"/>
  <sheetViews>
    <sheetView workbookViewId="0" topLeftCell="A9">
      <selection activeCell="F32" sqref="F32"/>
    </sheetView>
  </sheetViews>
  <sheetFormatPr defaultColWidth="9.140625" defaultRowHeight="12.75"/>
  <cols>
    <col min="1" max="1" width="7.57421875" style="0" customWidth="1"/>
    <col min="2" max="2" width="33.00390625" style="0" customWidth="1"/>
    <col min="3" max="4" width="8.421875" style="0" customWidth="1"/>
    <col min="5" max="5" width="9.28125" style="0" customWidth="1"/>
    <col min="6" max="6" width="12.7109375" style="0" customWidth="1"/>
    <col min="7" max="7" width="7.140625" style="0" customWidth="1"/>
    <col min="8" max="8" width="6.57421875" style="0" customWidth="1"/>
    <col min="9" max="9" width="6.7109375" style="0" customWidth="1"/>
    <col min="10" max="10" width="12.57421875" style="0" customWidth="1"/>
    <col min="11" max="11" width="11.421875" style="0" customWidth="1"/>
    <col min="12" max="12" width="12.140625" style="0" customWidth="1"/>
    <col min="13" max="13" width="12.28125" style="0" customWidth="1"/>
  </cols>
  <sheetData>
    <row r="2" spans="1:13" ht="24" customHeight="1">
      <c r="A2" s="141" t="s">
        <v>33</v>
      </c>
      <c r="B2" s="142"/>
      <c r="C2" s="142"/>
      <c r="D2" s="142"/>
      <c r="E2" s="142"/>
      <c r="F2" s="142"/>
      <c r="G2" s="142"/>
      <c r="H2" s="142"/>
      <c r="I2" s="142"/>
      <c r="J2" s="142"/>
      <c r="K2" s="143"/>
      <c r="L2" s="143"/>
      <c r="M2" s="143"/>
    </row>
    <row r="3" spans="1:13" ht="18.75">
      <c r="A3" s="144" t="s">
        <v>40</v>
      </c>
      <c r="B3" s="142"/>
      <c r="C3" s="142"/>
      <c r="D3" s="142"/>
      <c r="E3" s="142"/>
      <c r="F3" s="142"/>
      <c r="G3" s="142"/>
      <c r="H3" s="142"/>
      <c r="I3" s="142"/>
      <c r="J3" s="130"/>
      <c r="K3" s="130"/>
      <c r="L3" s="130"/>
      <c r="M3" s="130"/>
    </row>
    <row r="4" spans="1:13" ht="16.5">
      <c r="A4" s="146" t="s">
        <v>41</v>
      </c>
      <c r="B4" s="147"/>
      <c r="C4" s="147"/>
      <c r="D4" s="147"/>
      <c r="E4" s="147"/>
      <c r="F4" s="147"/>
      <c r="G4" s="147"/>
      <c r="H4" s="147"/>
      <c r="I4" s="147"/>
      <c r="J4" s="145"/>
      <c r="K4" s="145"/>
      <c r="L4" s="145"/>
      <c r="M4" s="145"/>
    </row>
    <row r="5" spans="1:13" ht="18.75">
      <c r="A5" s="144" t="s">
        <v>54</v>
      </c>
      <c r="B5" s="142"/>
      <c r="C5" s="142"/>
      <c r="D5" s="142"/>
      <c r="E5" s="142"/>
      <c r="F5" s="142"/>
      <c r="G5" s="142"/>
      <c r="H5" s="142"/>
      <c r="I5" s="142"/>
      <c r="J5" s="130"/>
      <c r="K5" s="130"/>
      <c r="L5" s="130"/>
      <c r="M5" s="130"/>
    </row>
    <row r="6" spans="1:12" ht="15.75">
      <c r="A6" s="7" t="s">
        <v>43</v>
      </c>
      <c r="B6" s="7"/>
      <c r="C6" s="7"/>
      <c r="D6" s="7"/>
      <c r="E6" s="7"/>
      <c r="F6" s="7"/>
      <c r="G6" s="7"/>
      <c r="H6" s="5"/>
      <c r="L6" s="7" t="s">
        <v>57</v>
      </c>
    </row>
    <row r="7" spans="1:12" ht="15.75">
      <c r="A7" s="7" t="s">
        <v>44</v>
      </c>
      <c r="B7" s="7"/>
      <c r="C7" s="7"/>
      <c r="D7" s="7"/>
      <c r="E7" s="7"/>
      <c r="F7" s="7"/>
      <c r="G7" s="7"/>
      <c r="H7" s="4"/>
      <c r="L7" s="7" t="s">
        <v>45</v>
      </c>
    </row>
    <row r="8" spans="1:7" ht="18.75">
      <c r="A8" s="9"/>
      <c r="B8" s="9"/>
      <c r="C8" s="9"/>
      <c r="D8" s="9"/>
      <c r="E8" s="9"/>
      <c r="F8" s="9"/>
      <c r="G8" s="9"/>
    </row>
    <row r="9" spans="1:13" ht="15.75" customHeight="1">
      <c r="A9" s="131" t="s">
        <v>37</v>
      </c>
      <c r="B9" s="151" t="s">
        <v>38</v>
      </c>
      <c r="C9" s="151" t="s">
        <v>128</v>
      </c>
      <c r="D9" s="154" t="s">
        <v>2</v>
      </c>
      <c r="E9" s="155"/>
      <c r="F9" s="126"/>
      <c r="G9" s="154" t="s">
        <v>144</v>
      </c>
      <c r="H9" s="129"/>
      <c r="I9" s="126"/>
      <c r="J9" s="151" t="s">
        <v>125</v>
      </c>
      <c r="K9" s="151" t="s">
        <v>126</v>
      </c>
      <c r="L9" s="151" t="s">
        <v>127</v>
      </c>
      <c r="M9" s="151" t="s">
        <v>35</v>
      </c>
    </row>
    <row r="10" spans="1:13" ht="31.5" customHeight="1">
      <c r="A10" s="132"/>
      <c r="B10" s="152"/>
      <c r="C10" s="152"/>
      <c r="D10" s="80" t="s">
        <v>3</v>
      </c>
      <c r="E10" s="80" t="s">
        <v>4</v>
      </c>
      <c r="F10" s="80" t="s">
        <v>5</v>
      </c>
      <c r="G10" s="81" t="s">
        <v>19</v>
      </c>
      <c r="H10" s="81" t="s">
        <v>18</v>
      </c>
      <c r="I10" s="81" t="s">
        <v>20</v>
      </c>
      <c r="J10" s="153"/>
      <c r="K10" s="153"/>
      <c r="L10" s="153"/>
      <c r="M10" s="153"/>
    </row>
    <row r="11" spans="1:13" ht="15.75">
      <c r="A11" s="135" t="s">
        <v>8</v>
      </c>
      <c r="B11" s="123" t="s">
        <v>77</v>
      </c>
      <c r="C11" s="30">
        <v>1</v>
      </c>
      <c r="D11" s="44">
        <v>0.034722222222222224</v>
      </c>
      <c r="E11" s="44">
        <v>0.03771990740740741</v>
      </c>
      <c r="F11" s="44">
        <f>E11-D11</f>
        <v>0.0029976851851851866</v>
      </c>
      <c r="G11" s="10">
        <v>0</v>
      </c>
      <c r="H11" s="10">
        <v>0</v>
      </c>
      <c r="I11" s="30">
        <v>5</v>
      </c>
      <c r="J11" s="10">
        <f>G11+H11+I11</f>
        <v>5</v>
      </c>
      <c r="K11" s="46">
        <f>J11/86400</f>
        <v>5.787037037037037E-05</v>
      </c>
      <c r="L11" s="49">
        <f>F11+K11</f>
        <v>0.003055555555555557</v>
      </c>
      <c r="M11" s="44">
        <f>L11+L12</f>
        <v>0.005937499999999994</v>
      </c>
    </row>
    <row r="12" spans="1:13" ht="15.75">
      <c r="A12" s="127"/>
      <c r="B12" s="124"/>
      <c r="C12" s="32">
        <v>2</v>
      </c>
      <c r="D12" s="48">
        <v>0.08125</v>
      </c>
      <c r="E12" s="48">
        <v>0.08413194444444444</v>
      </c>
      <c r="F12" s="48">
        <f aca="true" t="shared" si="0" ref="F12:F30">E12-D12</f>
        <v>0.002881944444444437</v>
      </c>
      <c r="G12" s="11">
        <v>0</v>
      </c>
      <c r="H12" s="11">
        <v>0</v>
      </c>
      <c r="I12" s="32">
        <v>0</v>
      </c>
      <c r="J12" s="11">
        <f aca="true" t="shared" si="1" ref="J12:J30">G12+H12+I12</f>
        <v>0</v>
      </c>
      <c r="K12" s="75">
        <f aca="true" t="shared" si="2" ref="K12:K30">J12/86400</f>
        <v>0</v>
      </c>
      <c r="L12" s="51">
        <f aca="true" t="shared" si="3" ref="L12:L30">F12+K12</f>
        <v>0.002881944444444437</v>
      </c>
      <c r="M12" s="48"/>
    </row>
    <row r="13" spans="1:13" ht="15.75">
      <c r="A13" s="135" t="s">
        <v>0</v>
      </c>
      <c r="B13" s="123" t="s">
        <v>67</v>
      </c>
      <c r="C13" s="10">
        <v>1</v>
      </c>
      <c r="D13" s="44">
        <v>0.03888888888888889</v>
      </c>
      <c r="E13" s="44">
        <v>0.04195601851851852</v>
      </c>
      <c r="F13" s="44">
        <f t="shared" si="0"/>
        <v>0.003067129629629628</v>
      </c>
      <c r="G13" s="10">
        <v>0</v>
      </c>
      <c r="H13" s="10">
        <v>0</v>
      </c>
      <c r="I13" s="10">
        <v>5</v>
      </c>
      <c r="J13" s="10">
        <f t="shared" si="1"/>
        <v>5</v>
      </c>
      <c r="K13" s="44">
        <f t="shared" si="2"/>
        <v>5.787037037037037E-05</v>
      </c>
      <c r="L13" s="44">
        <f t="shared" si="3"/>
        <v>0.0031249999999999984</v>
      </c>
      <c r="M13" s="44">
        <f>L13+L14</f>
        <v>0.006458333333333335</v>
      </c>
    </row>
    <row r="14" spans="1:13" ht="15.75">
      <c r="A14" s="127"/>
      <c r="B14" s="124"/>
      <c r="C14" s="11">
        <v>2</v>
      </c>
      <c r="D14" s="48">
        <v>0.08472222222222221</v>
      </c>
      <c r="E14" s="48">
        <v>0.08782407407407407</v>
      </c>
      <c r="F14" s="48">
        <f t="shared" si="0"/>
        <v>0.0031018518518518556</v>
      </c>
      <c r="G14" s="11">
        <v>5</v>
      </c>
      <c r="H14" s="11">
        <v>0</v>
      </c>
      <c r="I14" s="11">
        <v>15</v>
      </c>
      <c r="J14" s="11">
        <f t="shared" si="1"/>
        <v>20</v>
      </c>
      <c r="K14" s="48">
        <f t="shared" si="2"/>
        <v>0.0002314814814814815</v>
      </c>
      <c r="L14" s="48">
        <f t="shared" si="3"/>
        <v>0.003333333333333337</v>
      </c>
      <c r="M14" s="48"/>
    </row>
    <row r="15" spans="1:13" ht="15.75">
      <c r="A15" s="135" t="s">
        <v>9</v>
      </c>
      <c r="B15" s="123" t="s">
        <v>189</v>
      </c>
      <c r="C15" s="10">
        <v>1</v>
      </c>
      <c r="D15" s="44">
        <v>0.04722222222222222</v>
      </c>
      <c r="E15" s="44">
        <v>0.05057870370370371</v>
      </c>
      <c r="F15" s="44">
        <f t="shared" si="0"/>
        <v>0.003356481481481488</v>
      </c>
      <c r="G15" s="10">
        <v>0</v>
      </c>
      <c r="H15" s="10">
        <v>0</v>
      </c>
      <c r="I15" s="10">
        <v>5</v>
      </c>
      <c r="J15" s="10">
        <f t="shared" si="1"/>
        <v>5</v>
      </c>
      <c r="K15" s="44">
        <f t="shared" si="2"/>
        <v>5.787037037037037E-05</v>
      </c>
      <c r="L15" s="44">
        <f t="shared" si="3"/>
        <v>0.0034143518518518585</v>
      </c>
      <c r="M15" s="44">
        <f>L15+L16</f>
        <v>0.0068171296296296365</v>
      </c>
    </row>
    <row r="16" spans="1:13" ht="15.75">
      <c r="A16" s="127"/>
      <c r="B16" s="124"/>
      <c r="C16" s="11">
        <v>2</v>
      </c>
      <c r="D16" s="48">
        <v>0.09375</v>
      </c>
      <c r="E16" s="48">
        <v>0.09709490740740741</v>
      </c>
      <c r="F16" s="48">
        <f t="shared" si="0"/>
        <v>0.0033449074074074076</v>
      </c>
      <c r="G16" s="11">
        <v>0</v>
      </c>
      <c r="H16" s="11">
        <v>0</v>
      </c>
      <c r="I16" s="11">
        <v>5</v>
      </c>
      <c r="J16" s="11">
        <f t="shared" si="1"/>
        <v>5</v>
      </c>
      <c r="K16" s="48">
        <f t="shared" si="2"/>
        <v>5.787037037037037E-05</v>
      </c>
      <c r="L16" s="48">
        <f t="shared" si="3"/>
        <v>0.003402777777777778</v>
      </c>
      <c r="M16" s="48"/>
    </row>
    <row r="17" spans="1:13" ht="15.75">
      <c r="A17" s="135">
        <v>4</v>
      </c>
      <c r="B17" s="123" t="s">
        <v>49</v>
      </c>
      <c r="C17" s="10">
        <v>1</v>
      </c>
      <c r="D17" s="44">
        <v>0.05694444444444444</v>
      </c>
      <c r="E17" s="44">
        <v>0.06049768518518519</v>
      </c>
      <c r="F17" s="44">
        <f t="shared" si="0"/>
        <v>0.0035532407407407457</v>
      </c>
      <c r="G17" s="10">
        <v>0</v>
      </c>
      <c r="H17" s="10">
        <v>0</v>
      </c>
      <c r="I17" s="10">
        <v>0</v>
      </c>
      <c r="J17" s="10">
        <f t="shared" si="1"/>
        <v>0</v>
      </c>
      <c r="K17" s="44">
        <f t="shared" si="2"/>
        <v>0</v>
      </c>
      <c r="L17" s="44">
        <f t="shared" si="3"/>
        <v>0.0035532407407407457</v>
      </c>
      <c r="M17" s="44">
        <f>L17+L18</f>
        <v>0.0077430555555555525</v>
      </c>
    </row>
    <row r="18" spans="1:13" ht="15.75">
      <c r="A18" s="127"/>
      <c r="B18" s="124"/>
      <c r="C18" s="11">
        <v>2</v>
      </c>
      <c r="D18" s="48">
        <v>0.10833333333333334</v>
      </c>
      <c r="E18" s="48">
        <v>0.11171296296296296</v>
      </c>
      <c r="F18" s="48">
        <f t="shared" si="0"/>
        <v>0.0033796296296296213</v>
      </c>
      <c r="G18" s="11">
        <v>0</v>
      </c>
      <c r="H18" s="11">
        <v>0</v>
      </c>
      <c r="I18" s="11">
        <v>70</v>
      </c>
      <c r="J18" s="11">
        <f t="shared" si="1"/>
        <v>70</v>
      </c>
      <c r="K18" s="48">
        <f t="shared" si="2"/>
        <v>0.0008101851851851852</v>
      </c>
      <c r="L18" s="48">
        <f t="shared" si="3"/>
        <v>0.004189814814814807</v>
      </c>
      <c r="M18" s="48"/>
    </row>
    <row r="19" spans="1:13" ht="15.75">
      <c r="A19" s="135">
        <v>5</v>
      </c>
      <c r="B19" s="123" t="s">
        <v>132</v>
      </c>
      <c r="C19" s="10">
        <v>1</v>
      </c>
      <c r="D19" s="44">
        <v>0.051388888888888894</v>
      </c>
      <c r="E19" s="44">
        <v>0.05516203703703704</v>
      </c>
      <c r="F19" s="44">
        <f t="shared" si="0"/>
        <v>0.0037731481481481435</v>
      </c>
      <c r="G19" s="10">
        <v>0</v>
      </c>
      <c r="H19" s="10">
        <v>0</v>
      </c>
      <c r="I19" s="10">
        <v>55</v>
      </c>
      <c r="J19" s="10">
        <f t="shared" si="1"/>
        <v>55</v>
      </c>
      <c r="K19" s="44">
        <f t="shared" si="2"/>
        <v>0.0006365740740740741</v>
      </c>
      <c r="L19" s="44">
        <f t="shared" si="3"/>
        <v>0.004409722222222218</v>
      </c>
      <c r="M19" s="44">
        <f>L19+L20</f>
        <v>0.008148148148148151</v>
      </c>
    </row>
    <row r="20" spans="1:13" ht="15.75">
      <c r="A20" s="127"/>
      <c r="B20" s="124"/>
      <c r="C20" s="11">
        <v>2</v>
      </c>
      <c r="D20" s="48">
        <v>0.09791666666666667</v>
      </c>
      <c r="E20" s="48">
        <v>0.10159722222222223</v>
      </c>
      <c r="F20" s="48">
        <f t="shared" si="0"/>
        <v>0.003680555555555562</v>
      </c>
      <c r="G20" s="11">
        <v>0</v>
      </c>
      <c r="H20" s="11">
        <v>0</v>
      </c>
      <c r="I20" s="11">
        <v>5</v>
      </c>
      <c r="J20" s="11">
        <f t="shared" si="1"/>
        <v>5</v>
      </c>
      <c r="K20" s="48">
        <f t="shared" si="2"/>
        <v>5.787037037037037E-05</v>
      </c>
      <c r="L20" s="48">
        <f t="shared" si="3"/>
        <v>0.0037384259259259324</v>
      </c>
      <c r="M20" s="48"/>
    </row>
    <row r="21" spans="1:13" ht="15.75">
      <c r="A21" s="135">
        <v>6</v>
      </c>
      <c r="B21" s="123" t="s">
        <v>97</v>
      </c>
      <c r="C21" s="10">
        <v>1</v>
      </c>
      <c r="D21" s="44">
        <v>0.04305555555555556</v>
      </c>
      <c r="E21" s="44">
        <v>0.04625</v>
      </c>
      <c r="F21" s="44">
        <f t="shared" si="0"/>
        <v>0.0031944444444444373</v>
      </c>
      <c r="G21" s="10">
        <v>0</v>
      </c>
      <c r="H21" s="10">
        <v>255</v>
      </c>
      <c r="I21" s="10">
        <v>55</v>
      </c>
      <c r="J21" s="10">
        <f t="shared" si="1"/>
        <v>310</v>
      </c>
      <c r="K21" s="44">
        <f t="shared" si="2"/>
        <v>0.003587962962962963</v>
      </c>
      <c r="L21" s="44">
        <f t="shared" si="3"/>
        <v>0.0067824074074074</v>
      </c>
      <c r="M21" s="44">
        <f>L21+L22</f>
        <v>0.010891203703703695</v>
      </c>
    </row>
    <row r="22" spans="1:13" ht="15.75">
      <c r="A22" s="127"/>
      <c r="B22" s="124"/>
      <c r="C22" s="11">
        <v>2</v>
      </c>
      <c r="D22" s="48">
        <v>0.08888888888888889</v>
      </c>
      <c r="E22" s="48">
        <v>0.09230324074074074</v>
      </c>
      <c r="F22" s="48">
        <f t="shared" si="0"/>
        <v>0.003414351851851849</v>
      </c>
      <c r="G22" s="11">
        <v>0</v>
      </c>
      <c r="H22" s="11">
        <v>0</v>
      </c>
      <c r="I22" s="11">
        <v>60</v>
      </c>
      <c r="J22" s="11">
        <f t="shared" si="1"/>
        <v>60</v>
      </c>
      <c r="K22" s="48">
        <f t="shared" si="2"/>
        <v>0.0006944444444444445</v>
      </c>
      <c r="L22" s="48">
        <f t="shared" si="3"/>
        <v>0.0041087962962962936</v>
      </c>
      <c r="M22" s="48"/>
    </row>
    <row r="23" spans="1:13" ht="15.75">
      <c r="A23" s="135">
        <v>7</v>
      </c>
      <c r="B23" s="123" t="s">
        <v>133</v>
      </c>
      <c r="C23" s="10">
        <v>1</v>
      </c>
      <c r="D23" s="44">
        <v>0.05625</v>
      </c>
      <c r="E23" s="44">
        <v>0.05960648148148148</v>
      </c>
      <c r="F23" s="44">
        <f t="shared" si="0"/>
        <v>0.003356481481481481</v>
      </c>
      <c r="G23" s="10">
        <v>0</v>
      </c>
      <c r="H23" s="10">
        <v>10</v>
      </c>
      <c r="I23" s="10">
        <v>5</v>
      </c>
      <c r="J23" s="10">
        <f t="shared" si="1"/>
        <v>15</v>
      </c>
      <c r="K23" s="44">
        <f t="shared" si="2"/>
        <v>0.00017361111111111112</v>
      </c>
      <c r="L23" s="44">
        <f t="shared" si="3"/>
        <v>0.003530092592592592</v>
      </c>
      <c r="M23" s="44">
        <f>L23+L24</f>
        <v>0.011400462962962947</v>
      </c>
    </row>
    <row r="24" spans="1:13" ht="15.75">
      <c r="A24" s="127"/>
      <c r="B24" s="124"/>
      <c r="C24" s="11">
        <v>2</v>
      </c>
      <c r="D24" s="48">
        <v>0.10277777777777779</v>
      </c>
      <c r="E24" s="48">
        <v>0.10694444444444444</v>
      </c>
      <c r="F24" s="48">
        <f t="shared" si="0"/>
        <v>0.004166666666666652</v>
      </c>
      <c r="G24" s="11">
        <v>0</v>
      </c>
      <c r="H24" s="11">
        <v>50</v>
      </c>
      <c r="I24" s="11">
        <v>270</v>
      </c>
      <c r="J24" s="11">
        <f t="shared" si="1"/>
        <v>320</v>
      </c>
      <c r="K24" s="48">
        <f t="shared" si="2"/>
        <v>0.003703703703703704</v>
      </c>
      <c r="L24" s="48">
        <f t="shared" si="3"/>
        <v>0.007870370370370356</v>
      </c>
      <c r="M24" s="48"/>
    </row>
    <row r="25" spans="1:13" ht="15.75">
      <c r="A25" s="135">
        <v>8</v>
      </c>
      <c r="B25" s="123" t="s">
        <v>50</v>
      </c>
      <c r="C25" s="10">
        <v>1</v>
      </c>
      <c r="D25" s="44">
        <v>0.06388888888888888</v>
      </c>
      <c r="E25" s="44">
        <v>0.06767361111111111</v>
      </c>
      <c r="F25" s="44">
        <f t="shared" si="0"/>
        <v>0.003784722222222231</v>
      </c>
      <c r="G25" s="10">
        <v>0</v>
      </c>
      <c r="H25" s="10">
        <v>0</v>
      </c>
      <c r="I25" s="10">
        <v>350</v>
      </c>
      <c r="J25" s="10">
        <f t="shared" si="1"/>
        <v>350</v>
      </c>
      <c r="K25" s="44">
        <f t="shared" si="2"/>
        <v>0.004050925925925926</v>
      </c>
      <c r="L25" s="44">
        <f t="shared" si="3"/>
        <v>0.007835648148148158</v>
      </c>
      <c r="M25" s="44">
        <f>L25+L26</f>
        <v>0.019953703703703723</v>
      </c>
    </row>
    <row r="26" spans="1:13" ht="15.75">
      <c r="A26" s="127"/>
      <c r="B26" s="124"/>
      <c r="C26" s="11">
        <v>2</v>
      </c>
      <c r="D26" s="48">
        <v>0.11319444444444444</v>
      </c>
      <c r="E26" s="48">
        <v>0.11697916666666668</v>
      </c>
      <c r="F26" s="48">
        <f t="shared" si="0"/>
        <v>0.003784722222222231</v>
      </c>
      <c r="G26" s="11">
        <v>50</v>
      </c>
      <c r="H26" s="11">
        <v>50</v>
      </c>
      <c r="I26" s="11">
        <v>620</v>
      </c>
      <c r="J26" s="11">
        <f t="shared" si="1"/>
        <v>720</v>
      </c>
      <c r="K26" s="48">
        <f t="shared" si="2"/>
        <v>0.008333333333333333</v>
      </c>
      <c r="L26" s="48">
        <f t="shared" si="3"/>
        <v>0.012118055555555564</v>
      </c>
      <c r="M26" s="48"/>
    </row>
    <row r="27" spans="1:13" ht="15.75">
      <c r="A27" s="135">
        <v>9</v>
      </c>
      <c r="B27" s="123" t="s">
        <v>51</v>
      </c>
      <c r="C27" s="10">
        <v>1</v>
      </c>
      <c r="D27" s="44">
        <v>0.07361111111111111</v>
      </c>
      <c r="E27" s="44">
        <v>0.0785300925925926</v>
      </c>
      <c r="F27" s="44">
        <f t="shared" si="0"/>
        <v>0.0049189814814814825</v>
      </c>
      <c r="G27" s="10">
        <v>0</v>
      </c>
      <c r="H27" s="10">
        <v>250</v>
      </c>
      <c r="I27" s="10">
        <v>25</v>
      </c>
      <c r="J27" s="10">
        <f t="shared" si="1"/>
        <v>275</v>
      </c>
      <c r="K27" s="44">
        <f t="shared" si="2"/>
        <v>0.00318287037037037</v>
      </c>
      <c r="L27" s="44">
        <f t="shared" si="3"/>
        <v>0.008101851851851853</v>
      </c>
      <c r="M27" s="44">
        <f>L27+L28</f>
        <v>0.02290509259259258</v>
      </c>
    </row>
    <row r="28" spans="1:13" ht="15.75">
      <c r="A28" s="127"/>
      <c r="B28" s="124"/>
      <c r="C28" s="11">
        <v>2</v>
      </c>
      <c r="D28" s="48">
        <v>0.11805555555555557</v>
      </c>
      <c r="E28" s="48">
        <v>0.12157407407407407</v>
      </c>
      <c r="F28" s="48">
        <f t="shared" si="0"/>
        <v>0.003518518518518504</v>
      </c>
      <c r="G28" s="11">
        <v>5</v>
      </c>
      <c r="H28" s="11">
        <v>50</v>
      </c>
      <c r="I28" s="11">
        <v>920</v>
      </c>
      <c r="J28" s="11">
        <f t="shared" si="1"/>
        <v>975</v>
      </c>
      <c r="K28" s="48">
        <f t="shared" si="2"/>
        <v>0.011284722222222222</v>
      </c>
      <c r="L28" s="48">
        <f t="shared" si="3"/>
        <v>0.014803240740740726</v>
      </c>
      <c r="M28" s="48"/>
    </row>
    <row r="29" spans="1:13" ht="15.75">
      <c r="A29" s="135">
        <v>10</v>
      </c>
      <c r="B29" s="123" t="s">
        <v>52</v>
      </c>
      <c r="C29" s="10">
        <v>1</v>
      </c>
      <c r="D29" s="44">
        <v>0.1388888888888889</v>
      </c>
      <c r="E29" s="44"/>
      <c r="F29" s="44">
        <v>0.009722222222222222</v>
      </c>
      <c r="G29" s="10">
        <v>100</v>
      </c>
      <c r="H29" s="10">
        <v>50</v>
      </c>
      <c r="I29" s="10">
        <v>300</v>
      </c>
      <c r="J29" s="10">
        <f t="shared" si="1"/>
        <v>450</v>
      </c>
      <c r="K29" s="44">
        <f t="shared" si="2"/>
        <v>0.005208333333333333</v>
      </c>
      <c r="L29" s="44">
        <f t="shared" si="3"/>
        <v>0.014930555555555555</v>
      </c>
      <c r="M29" s="44">
        <f>L29+L30</f>
        <v>0.023148148148148147</v>
      </c>
    </row>
    <row r="30" spans="1:13" ht="15.75">
      <c r="A30" s="128"/>
      <c r="B30" s="125"/>
      <c r="C30" s="11">
        <v>2</v>
      </c>
      <c r="D30" s="48">
        <v>0.15972222222222224</v>
      </c>
      <c r="E30" s="48">
        <v>0.1670138888888889</v>
      </c>
      <c r="F30" s="48">
        <f t="shared" si="0"/>
        <v>0.0072916666666666685</v>
      </c>
      <c r="G30" s="11">
        <v>50</v>
      </c>
      <c r="H30" s="11">
        <v>5</v>
      </c>
      <c r="I30" s="11">
        <v>25</v>
      </c>
      <c r="J30" s="11">
        <f t="shared" si="1"/>
        <v>80</v>
      </c>
      <c r="K30" s="48">
        <f t="shared" si="2"/>
        <v>0.000925925925925926</v>
      </c>
      <c r="L30" s="48">
        <f t="shared" si="3"/>
        <v>0.008217592592592594</v>
      </c>
      <c r="M30" s="48"/>
    </row>
    <row r="32" spans="2:7" ht="15.75">
      <c r="B32" s="7" t="s">
        <v>46</v>
      </c>
      <c r="C32" s="7"/>
      <c r="D32" s="7"/>
      <c r="E32" s="7"/>
      <c r="F32" s="7"/>
      <c r="G32" s="7"/>
    </row>
    <row r="33" spans="2:7" ht="15.75">
      <c r="B33" s="7" t="s">
        <v>47</v>
      </c>
      <c r="C33" s="7"/>
      <c r="D33" s="7"/>
      <c r="E33" s="7"/>
      <c r="F33" s="7"/>
      <c r="G33" s="7"/>
    </row>
  </sheetData>
  <mergeCells count="33">
    <mergeCell ref="L9:L10"/>
    <mergeCell ref="A4:M4"/>
    <mergeCell ref="A2:M2"/>
    <mergeCell ref="A3:M3"/>
    <mergeCell ref="A5:M5"/>
    <mergeCell ref="M9:M10"/>
    <mergeCell ref="J9:J10"/>
    <mergeCell ref="A9:A10"/>
    <mergeCell ref="B9:B10"/>
    <mergeCell ref="K9:K10"/>
    <mergeCell ref="C9:C10"/>
    <mergeCell ref="G9:I9"/>
    <mergeCell ref="A11:A12"/>
    <mergeCell ref="A13:A14"/>
    <mergeCell ref="A15:A16"/>
    <mergeCell ref="A17:A18"/>
    <mergeCell ref="B21:B22"/>
    <mergeCell ref="B23:B24"/>
    <mergeCell ref="B25:B26"/>
    <mergeCell ref="A19:A20"/>
    <mergeCell ref="A21:A22"/>
    <mergeCell ref="A23:A24"/>
    <mergeCell ref="A25:A26"/>
    <mergeCell ref="B27:B28"/>
    <mergeCell ref="B29:B30"/>
    <mergeCell ref="D9:F9"/>
    <mergeCell ref="A27:A28"/>
    <mergeCell ref="A29:A30"/>
    <mergeCell ref="B11:B12"/>
    <mergeCell ref="B13:B14"/>
    <mergeCell ref="B15:B16"/>
    <mergeCell ref="B17:B18"/>
    <mergeCell ref="B19:B20"/>
  </mergeCells>
  <printOptions/>
  <pageMargins left="0.75" right="0.75" top="1" bottom="1" header="0.5" footer="0.5"/>
  <pageSetup horizontalDpi="600" verticalDpi="600" orientation="portrait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H43"/>
  <sheetViews>
    <sheetView view="pageBreakPreview" zoomScaleSheetLayoutView="100" workbookViewId="0" topLeftCell="A4">
      <selection activeCell="B15" sqref="B15:B16"/>
    </sheetView>
  </sheetViews>
  <sheetFormatPr defaultColWidth="9.140625" defaultRowHeight="12.75"/>
  <cols>
    <col min="1" max="1" width="7.57421875" style="0" customWidth="1"/>
    <col min="2" max="2" width="33.00390625" style="0" customWidth="1"/>
    <col min="3" max="3" width="9.8515625" style="0" customWidth="1"/>
    <col min="4" max="4" width="8.140625" style="0" customWidth="1"/>
    <col min="5" max="5" width="11.00390625" style="0" customWidth="1"/>
    <col min="6" max="6" width="10.7109375" style="0" customWidth="1"/>
    <col min="7" max="7" width="15.421875" style="0" customWidth="1"/>
    <col min="8" max="8" width="4.140625" style="0" customWidth="1"/>
    <col min="9" max="9" width="3.8515625" style="0" customWidth="1"/>
    <col min="10" max="10" width="4.140625" style="0" customWidth="1"/>
    <col min="11" max="11" width="4.421875" style="0" customWidth="1"/>
    <col min="12" max="12" width="4.57421875" style="0" customWidth="1"/>
    <col min="13" max="26" width="4.8515625" style="0" customWidth="1"/>
    <col min="27" max="27" width="5.28125" style="0" customWidth="1"/>
    <col min="28" max="28" width="12.57421875" style="0" customWidth="1"/>
    <col min="29" max="29" width="11.421875" style="0" customWidth="1"/>
    <col min="30" max="30" width="11.140625" style="0" customWidth="1"/>
    <col min="31" max="31" width="12.57421875" style="0" customWidth="1"/>
    <col min="32" max="32" width="9.8515625" style="0" customWidth="1"/>
    <col min="33" max="33" width="11.421875" style="0" customWidth="1"/>
    <col min="34" max="34" width="6.140625" style="0" customWidth="1"/>
    <col min="35" max="35" width="7.8515625" style="0" customWidth="1"/>
    <col min="36" max="36" width="10.57421875" style="0" customWidth="1"/>
    <col min="37" max="37" width="11.140625" style="0" customWidth="1"/>
    <col min="38" max="38" width="11.8515625" style="0" customWidth="1"/>
  </cols>
  <sheetData>
    <row r="2" spans="1:34" ht="24" customHeight="1">
      <c r="A2" s="141" t="s">
        <v>33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3"/>
      <c r="AC2" s="143"/>
      <c r="AD2" s="143"/>
      <c r="AE2" s="143"/>
      <c r="AF2" s="143"/>
      <c r="AG2" s="143"/>
      <c r="AH2" s="1"/>
    </row>
    <row r="3" spans="1:33" ht="18.75">
      <c r="A3" s="144" t="s">
        <v>40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5"/>
      <c r="AC3" s="145"/>
      <c r="AD3" s="145"/>
      <c r="AE3" s="145"/>
      <c r="AF3" s="145"/>
      <c r="AG3" s="145"/>
    </row>
    <row r="4" spans="1:33" ht="16.5">
      <c r="A4" s="146" t="s">
        <v>41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5"/>
      <c r="AC4" s="145"/>
      <c r="AD4" s="145"/>
      <c r="AE4" s="145"/>
      <c r="AF4" s="145"/>
      <c r="AG4" s="145"/>
    </row>
    <row r="5" spans="1:33" ht="18.75">
      <c r="A5" s="144" t="s">
        <v>152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5"/>
      <c r="AC5" s="145"/>
      <c r="AD5" s="145"/>
      <c r="AE5" s="145"/>
      <c r="AF5" s="145"/>
      <c r="AG5" s="145"/>
    </row>
    <row r="6" spans="1:31" ht="20.25">
      <c r="A6" s="7" t="s">
        <v>43</v>
      </c>
      <c r="B6" s="7"/>
      <c r="C6" s="7"/>
      <c r="D6" s="7"/>
      <c r="E6" s="6"/>
      <c r="F6" s="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E6" s="7" t="s">
        <v>151</v>
      </c>
    </row>
    <row r="7" spans="1:31" ht="18.75">
      <c r="A7" s="7" t="s">
        <v>145</v>
      </c>
      <c r="B7" s="7"/>
      <c r="C7" s="7"/>
      <c r="D7" s="7"/>
      <c r="E7" s="8"/>
      <c r="F7" s="8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E7" s="7" t="s">
        <v>45</v>
      </c>
    </row>
    <row r="8" spans="1:6" ht="18.75">
      <c r="A8" s="9"/>
      <c r="B8" s="9"/>
      <c r="C8" s="9"/>
      <c r="D8" s="9"/>
      <c r="E8" s="9"/>
      <c r="F8" s="9"/>
    </row>
    <row r="9" spans="1:33" ht="15.75">
      <c r="A9" s="135" t="s">
        <v>37</v>
      </c>
      <c r="B9" s="162" t="s">
        <v>38</v>
      </c>
      <c r="C9" s="151" t="s">
        <v>39</v>
      </c>
      <c r="D9" s="151" t="s">
        <v>16</v>
      </c>
      <c r="E9" s="159" t="s">
        <v>2</v>
      </c>
      <c r="F9" s="160"/>
      <c r="G9" s="161"/>
      <c r="H9" s="154" t="s">
        <v>122</v>
      </c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6"/>
      <c r="AB9" s="157" t="s">
        <v>125</v>
      </c>
      <c r="AC9" s="151" t="s">
        <v>126</v>
      </c>
      <c r="AD9" s="151" t="s">
        <v>127</v>
      </c>
      <c r="AE9" s="151" t="s">
        <v>35</v>
      </c>
      <c r="AF9" s="151" t="s">
        <v>64</v>
      </c>
      <c r="AG9" s="151" t="s">
        <v>32</v>
      </c>
    </row>
    <row r="10" spans="1:33" ht="31.5" customHeight="1">
      <c r="A10" s="136"/>
      <c r="B10" s="134"/>
      <c r="C10" s="152"/>
      <c r="D10" s="152"/>
      <c r="E10" s="76" t="s">
        <v>3</v>
      </c>
      <c r="F10" s="82" t="s">
        <v>4</v>
      </c>
      <c r="G10" s="76" t="s">
        <v>5</v>
      </c>
      <c r="H10" s="78">
        <v>1</v>
      </c>
      <c r="I10" s="79">
        <v>2</v>
      </c>
      <c r="J10" s="79">
        <v>3</v>
      </c>
      <c r="K10" s="79">
        <v>4</v>
      </c>
      <c r="L10" s="79">
        <v>5</v>
      </c>
      <c r="M10" s="79">
        <v>6</v>
      </c>
      <c r="N10" s="79">
        <v>7</v>
      </c>
      <c r="O10" s="79">
        <v>8</v>
      </c>
      <c r="P10" s="79">
        <v>9</v>
      </c>
      <c r="Q10" s="79">
        <v>10</v>
      </c>
      <c r="R10" s="79">
        <v>11</v>
      </c>
      <c r="S10" s="79">
        <v>12</v>
      </c>
      <c r="T10" s="79">
        <v>13</v>
      </c>
      <c r="U10" s="79">
        <v>14</v>
      </c>
      <c r="V10" s="79">
        <v>15</v>
      </c>
      <c r="W10" s="79">
        <v>16</v>
      </c>
      <c r="X10" s="79">
        <v>17</v>
      </c>
      <c r="Y10" s="79">
        <v>18</v>
      </c>
      <c r="Z10" s="79">
        <v>19</v>
      </c>
      <c r="AA10" s="79">
        <v>20</v>
      </c>
      <c r="AB10" s="158"/>
      <c r="AC10" s="153"/>
      <c r="AD10" s="153"/>
      <c r="AE10" s="152"/>
      <c r="AF10" s="153"/>
      <c r="AG10" s="152"/>
    </row>
    <row r="11" spans="1:33" ht="15.75">
      <c r="A11" s="135" t="s">
        <v>8</v>
      </c>
      <c r="B11" s="137" t="s">
        <v>67</v>
      </c>
      <c r="C11" s="139">
        <v>20</v>
      </c>
      <c r="D11" s="30">
        <v>1</v>
      </c>
      <c r="E11" s="44">
        <v>0.06458333333333334</v>
      </c>
      <c r="F11" s="49">
        <v>0.06627314814814815</v>
      </c>
      <c r="G11" s="49">
        <f>F11-E11</f>
        <v>0.0016898148148148107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5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5</v>
      </c>
      <c r="AB11" s="72">
        <f>SUM(H11:AA11)</f>
        <v>10</v>
      </c>
      <c r="AC11" s="46">
        <f>AB11/86400</f>
        <v>0.00011574074074074075</v>
      </c>
      <c r="AD11" s="44">
        <f>G11+AC11</f>
        <v>0.0018055555555555514</v>
      </c>
      <c r="AE11" s="46">
        <f>AD11+AD12</f>
        <v>0.0035185185185184955</v>
      </c>
      <c r="AF11" s="33">
        <f>AE11*100/AE11</f>
        <v>100</v>
      </c>
      <c r="AG11" s="89" t="s">
        <v>14</v>
      </c>
    </row>
    <row r="12" spans="1:33" ht="15.75">
      <c r="A12" s="148"/>
      <c r="B12" s="138"/>
      <c r="C12" s="140"/>
      <c r="D12" s="32">
        <v>2</v>
      </c>
      <c r="E12" s="48">
        <v>0.19375</v>
      </c>
      <c r="F12" s="51">
        <v>0.19546296296296295</v>
      </c>
      <c r="G12" s="51">
        <f aca="true" t="shared" si="0" ref="G12:G40">F12-E12</f>
        <v>0.001712962962962944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73">
        <f aca="true" t="shared" si="1" ref="AB12:AB40">SUM(H12:AA12)</f>
        <v>0</v>
      </c>
      <c r="AC12" s="75">
        <f aca="true" t="shared" si="2" ref="AC12:AC40">AB12/86400</f>
        <v>0</v>
      </c>
      <c r="AD12" s="48">
        <f aca="true" t="shared" si="3" ref="AD12:AD40">G12+AC12</f>
        <v>0.001712962962962944</v>
      </c>
      <c r="AE12" s="75"/>
      <c r="AF12" s="90"/>
      <c r="AG12" s="91"/>
    </row>
    <row r="13" spans="1:33" ht="15.75">
      <c r="A13" s="135" t="s">
        <v>0</v>
      </c>
      <c r="B13" s="137" t="s">
        <v>77</v>
      </c>
      <c r="C13" s="139">
        <v>14</v>
      </c>
      <c r="D13" s="30">
        <v>1</v>
      </c>
      <c r="E13" s="44">
        <v>0.05902777777777778</v>
      </c>
      <c r="F13" s="44">
        <v>0.06075231481481482</v>
      </c>
      <c r="G13" s="44">
        <f t="shared" si="0"/>
        <v>0.0017245370370370383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f t="shared" si="1"/>
        <v>0</v>
      </c>
      <c r="AC13" s="44">
        <f t="shared" si="2"/>
        <v>0</v>
      </c>
      <c r="AD13" s="44">
        <f t="shared" si="3"/>
        <v>0.0017245370370370383</v>
      </c>
      <c r="AE13" s="45">
        <f>AD13+AD14</f>
        <v>0.003530092592592608</v>
      </c>
      <c r="AF13" s="33">
        <v>101</v>
      </c>
      <c r="AG13" s="89" t="s">
        <v>13</v>
      </c>
    </row>
    <row r="14" spans="1:33" ht="15.75">
      <c r="A14" s="148"/>
      <c r="B14" s="149"/>
      <c r="C14" s="150"/>
      <c r="D14" s="32">
        <v>2</v>
      </c>
      <c r="E14" s="48">
        <v>0.1909722222222222</v>
      </c>
      <c r="F14" s="48">
        <v>0.1927199074074074</v>
      </c>
      <c r="G14" s="48">
        <f t="shared" si="0"/>
        <v>0.0017476851851851993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5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f t="shared" si="1"/>
        <v>5</v>
      </c>
      <c r="AC14" s="48">
        <f t="shared" si="2"/>
        <v>5.787037037037037E-05</v>
      </c>
      <c r="AD14" s="48">
        <f t="shared" si="3"/>
        <v>0.0018055555555555698</v>
      </c>
      <c r="AE14" s="48"/>
      <c r="AF14" s="90"/>
      <c r="AG14" s="42"/>
    </row>
    <row r="15" spans="1:33" ht="15.75">
      <c r="A15" s="135" t="s">
        <v>9</v>
      </c>
      <c r="B15" s="137" t="s">
        <v>97</v>
      </c>
      <c r="C15" s="139">
        <v>11</v>
      </c>
      <c r="D15" s="30">
        <v>1</v>
      </c>
      <c r="E15" s="44">
        <v>0.06736111111111111</v>
      </c>
      <c r="F15" s="44">
        <v>0.06947916666666666</v>
      </c>
      <c r="G15" s="44">
        <f t="shared" si="0"/>
        <v>0.0021180555555555536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5</v>
      </c>
      <c r="T15" s="72">
        <v>5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5</v>
      </c>
      <c r="AA15" s="72">
        <v>5</v>
      </c>
      <c r="AB15" s="72">
        <f t="shared" si="1"/>
        <v>20</v>
      </c>
      <c r="AC15" s="44">
        <f t="shared" si="2"/>
        <v>0.0002314814814814815</v>
      </c>
      <c r="AD15" s="44">
        <f t="shared" si="3"/>
        <v>0.002349537037037035</v>
      </c>
      <c r="AE15" s="45">
        <f>AD15+AD16</f>
        <v>0.004803240740740744</v>
      </c>
      <c r="AF15" s="33">
        <f>AE15*100/AE11</f>
        <v>136.51315789473782</v>
      </c>
      <c r="AG15" s="88"/>
    </row>
    <row r="16" spans="1:33" ht="15.75">
      <c r="A16" s="148"/>
      <c r="B16" s="149"/>
      <c r="C16" s="150"/>
      <c r="D16" s="32">
        <v>2</v>
      </c>
      <c r="E16" s="48">
        <v>0.19652777777777777</v>
      </c>
      <c r="F16" s="48">
        <v>0.19863425925925926</v>
      </c>
      <c r="G16" s="48">
        <f t="shared" si="0"/>
        <v>0.002106481481481487</v>
      </c>
      <c r="H16" s="73">
        <v>0</v>
      </c>
      <c r="I16" s="73">
        <v>0</v>
      </c>
      <c r="J16" s="73">
        <v>5</v>
      </c>
      <c r="K16" s="73">
        <v>0</v>
      </c>
      <c r="L16" s="73">
        <v>0</v>
      </c>
      <c r="M16" s="73">
        <v>0</v>
      </c>
      <c r="N16" s="73">
        <v>5</v>
      </c>
      <c r="O16" s="73">
        <v>5</v>
      </c>
      <c r="P16" s="73">
        <v>0</v>
      </c>
      <c r="Q16" s="73">
        <v>5</v>
      </c>
      <c r="R16" s="73">
        <v>5</v>
      </c>
      <c r="S16" s="73">
        <v>5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f t="shared" si="1"/>
        <v>30</v>
      </c>
      <c r="AC16" s="48">
        <f t="shared" si="2"/>
        <v>0.00034722222222222224</v>
      </c>
      <c r="AD16" s="48">
        <f t="shared" si="3"/>
        <v>0.0024537037037037092</v>
      </c>
      <c r="AE16" s="48"/>
      <c r="AF16" s="90"/>
      <c r="AG16" s="42"/>
    </row>
    <row r="17" spans="1:33" ht="15.75">
      <c r="A17" s="135">
        <v>4</v>
      </c>
      <c r="B17" s="137" t="s">
        <v>189</v>
      </c>
      <c r="C17" s="139">
        <v>17</v>
      </c>
      <c r="D17" s="30">
        <v>1</v>
      </c>
      <c r="E17" s="44">
        <v>0.07152777777777779</v>
      </c>
      <c r="F17" s="44">
        <v>0.07357638888888889</v>
      </c>
      <c r="G17" s="44">
        <f t="shared" si="0"/>
        <v>0.0020486111111110983</v>
      </c>
      <c r="H17" s="72">
        <v>0</v>
      </c>
      <c r="I17" s="72">
        <v>0</v>
      </c>
      <c r="J17" s="72">
        <v>5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5</v>
      </c>
      <c r="T17" s="72">
        <v>5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5</v>
      </c>
      <c r="AA17" s="72">
        <v>0</v>
      </c>
      <c r="AB17" s="72">
        <f t="shared" si="1"/>
        <v>20</v>
      </c>
      <c r="AC17" s="44">
        <f t="shared" si="2"/>
        <v>0.0002314814814814815</v>
      </c>
      <c r="AD17" s="44">
        <f t="shared" si="3"/>
        <v>0.0022800925925925797</v>
      </c>
      <c r="AE17" s="45">
        <f>AD17+AD18</f>
        <v>0.00483796296296299</v>
      </c>
      <c r="AF17" s="33">
        <f>AE17*100/AE11</f>
        <v>137.50000000000168</v>
      </c>
      <c r="AG17" s="88"/>
    </row>
    <row r="18" spans="1:33" ht="15.75">
      <c r="A18" s="148"/>
      <c r="B18" s="149"/>
      <c r="C18" s="150"/>
      <c r="D18" s="32">
        <v>2</v>
      </c>
      <c r="E18" s="48">
        <v>0.20069444444444443</v>
      </c>
      <c r="F18" s="48">
        <v>0.20296296296296298</v>
      </c>
      <c r="G18" s="48">
        <f t="shared" si="0"/>
        <v>0.0022685185185185586</v>
      </c>
      <c r="H18" s="73">
        <v>0</v>
      </c>
      <c r="I18" s="73">
        <v>0</v>
      </c>
      <c r="J18" s="73">
        <v>5</v>
      </c>
      <c r="K18" s="73">
        <v>0</v>
      </c>
      <c r="L18" s="73">
        <v>0</v>
      </c>
      <c r="M18" s="73">
        <v>0</v>
      </c>
      <c r="N18" s="73">
        <v>0</v>
      </c>
      <c r="O18" s="73">
        <v>5</v>
      </c>
      <c r="P18" s="73">
        <v>0</v>
      </c>
      <c r="Q18" s="73">
        <v>0</v>
      </c>
      <c r="R18" s="73">
        <v>0</v>
      </c>
      <c r="S18" s="73">
        <v>5</v>
      </c>
      <c r="T18" s="73">
        <v>5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5</v>
      </c>
      <c r="AB18" s="73">
        <f t="shared" si="1"/>
        <v>25</v>
      </c>
      <c r="AC18" s="48">
        <f t="shared" si="2"/>
        <v>0.00028935185185185184</v>
      </c>
      <c r="AD18" s="48">
        <f t="shared" si="3"/>
        <v>0.0025578703703704104</v>
      </c>
      <c r="AE18" s="48"/>
      <c r="AF18" s="90"/>
      <c r="AG18" s="42"/>
    </row>
    <row r="19" spans="1:33" ht="15.75">
      <c r="A19" s="135">
        <v>5</v>
      </c>
      <c r="B19" s="137" t="s">
        <v>141</v>
      </c>
      <c r="C19" s="139">
        <v>22</v>
      </c>
      <c r="D19" s="30">
        <v>1</v>
      </c>
      <c r="E19" s="44">
        <v>0.07013888888888889</v>
      </c>
      <c r="F19" s="44">
        <v>0.07232638888888888</v>
      </c>
      <c r="G19" s="44">
        <f t="shared" si="0"/>
        <v>0.002187499999999995</v>
      </c>
      <c r="H19" s="72">
        <v>0</v>
      </c>
      <c r="I19" s="72">
        <v>0</v>
      </c>
      <c r="J19" s="72">
        <v>5</v>
      </c>
      <c r="K19" s="72">
        <v>0</v>
      </c>
      <c r="L19" s="72">
        <v>5</v>
      </c>
      <c r="M19" s="72">
        <v>0</v>
      </c>
      <c r="N19" s="72">
        <v>0</v>
      </c>
      <c r="O19" s="72">
        <v>0</v>
      </c>
      <c r="P19" s="72">
        <v>0</v>
      </c>
      <c r="Q19" s="72">
        <v>5</v>
      </c>
      <c r="R19" s="72">
        <v>0</v>
      </c>
      <c r="S19" s="72">
        <v>5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f t="shared" si="1"/>
        <v>20</v>
      </c>
      <c r="AC19" s="44">
        <f t="shared" si="2"/>
        <v>0.0002314814814814815</v>
      </c>
      <c r="AD19" s="44">
        <f t="shared" si="3"/>
        <v>0.0024189814814814764</v>
      </c>
      <c r="AE19" s="45">
        <f>AD19+AD20</f>
        <v>0.004872685185185186</v>
      </c>
      <c r="AF19" s="33">
        <f>AE19*100/AE11</f>
        <v>138.48684210526406</v>
      </c>
      <c r="AG19" s="88"/>
    </row>
    <row r="20" spans="1:33" ht="15.75">
      <c r="A20" s="148"/>
      <c r="B20" s="149"/>
      <c r="C20" s="150"/>
      <c r="D20" s="32">
        <v>2</v>
      </c>
      <c r="E20" s="48">
        <v>0.19930555555555554</v>
      </c>
      <c r="F20" s="48">
        <v>0.20141203703703703</v>
      </c>
      <c r="G20" s="48">
        <f t="shared" si="0"/>
        <v>0.002106481481481487</v>
      </c>
      <c r="H20" s="73">
        <v>0</v>
      </c>
      <c r="I20" s="73">
        <v>0</v>
      </c>
      <c r="J20" s="73">
        <v>5</v>
      </c>
      <c r="K20" s="73">
        <v>5</v>
      </c>
      <c r="L20" s="73">
        <v>0</v>
      </c>
      <c r="M20" s="73">
        <v>0</v>
      </c>
      <c r="N20" s="73">
        <v>0</v>
      </c>
      <c r="O20" s="73">
        <v>0</v>
      </c>
      <c r="P20" s="73">
        <v>5</v>
      </c>
      <c r="Q20" s="73">
        <v>0</v>
      </c>
      <c r="R20" s="73">
        <v>0</v>
      </c>
      <c r="S20" s="73">
        <v>5</v>
      </c>
      <c r="T20" s="73">
        <v>5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5</v>
      </c>
      <c r="AA20" s="73">
        <v>0</v>
      </c>
      <c r="AB20" s="73">
        <f t="shared" si="1"/>
        <v>30</v>
      </c>
      <c r="AC20" s="48">
        <f t="shared" si="2"/>
        <v>0.00034722222222222224</v>
      </c>
      <c r="AD20" s="48">
        <f t="shared" si="3"/>
        <v>0.0024537037037037092</v>
      </c>
      <c r="AE20" s="48"/>
      <c r="AF20" s="90"/>
      <c r="AG20" s="42"/>
    </row>
    <row r="21" spans="1:33" ht="15.75">
      <c r="A21" s="135">
        <v>6</v>
      </c>
      <c r="B21" s="137" t="s">
        <v>146</v>
      </c>
      <c r="C21" s="139">
        <v>15</v>
      </c>
      <c r="D21" s="30">
        <v>1</v>
      </c>
      <c r="E21" s="44">
        <v>0.07847222222222222</v>
      </c>
      <c r="F21" s="44">
        <v>0.08063657407407408</v>
      </c>
      <c r="G21" s="44">
        <f t="shared" si="0"/>
        <v>0.0021643518518518617</v>
      </c>
      <c r="H21" s="72">
        <v>0</v>
      </c>
      <c r="I21" s="72">
        <v>0</v>
      </c>
      <c r="J21" s="72">
        <v>5</v>
      </c>
      <c r="K21" s="72">
        <v>0</v>
      </c>
      <c r="L21" s="72">
        <v>0</v>
      </c>
      <c r="M21" s="72">
        <v>0</v>
      </c>
      <c r="N21" s="72">
        <v>5</v>
      </c>
      <c r="O21" s="72">
        <v>0</v>
      </c>
      <c r="P21" s="72">
        <v>5</v>
      </c>
      <c r="Q21" s="72">
        <v>5</v>
      </c>
      <c r="R21" s="72">
        <v>5</v>
      </c>
      <c r="S21" s="72">
        <v>5</v>
      </c>
      <c r="T21" s="72">
        <v>0</v>
      </c>
      <c r="U21" s="72">
        <v>0</v>
      </c>
      <c r="V21" s="72">
        <v>0</v>
      </c>
      <c r="W21" s="72">
        <v>0</v>
      </c>
      <c r="X21" s="72">
        <v>5</v>
      </c>
      <c r="Y21" s="72">
        <v>0</v>
      </c>
      <c r="Z21" s="72">
        <v>0</v>
      </c>
      <c r="AA21" s="72">
        <v>0</v>
      </c>
      <c r="AB21" s="72">
        <f t="shared" si="1"/>
        <v>35</v>
      </c>
      <c r="AC21" s="44">
        <f t="shared" si="2"/>
        <v>0.0004050925925925926</v>
      </c>
      <c r="AD21" s="44">
        <f t="shared" si="3"/>
        <v>0.0025694444444444545</v>
      </c>
      <c r="AE21" s="45">
        <f>AD21+AD22</f>
        <v>0.005115740740740734</v>
      </c>
      <c r="AF21" s="33">
        <f>AE21*100/AE11</f>
        <v>145.39473684210603</v>
      </c>
      <c r="AG21" s="88"/>
    </row>
    <row r="22" spans="1:33" ht="15.75">
      <c r="A22" s="148"/>
      <c r="B22" s="149"/>
      <c r="C22" s="150"/>
      <c r="D22" s="32">
        <v>2</v>
      </c>
      <c r="E22" s="48">
        <v>0.2076388888888889</v>
      </c>
      <c r="F22" s="48">
        <v>0.2097800925925926</v>
      </c>
      <c r="G22" s="48">
        <f t="shared" si="0"/>
        <v>0.002141203703703687</v>
      </c>
      <c r="H22" s="73">
        <v>0</v>
      </c>
      <c r="I22" s="73">
        <v>0</v>
      </c>
      <c r="J22" s="73">
        <v>5</v>
      </c>
      <c r="K22" s="73">
        <v>0</v>
      </c>
      <c r="L22" s="73">
        <v>0</v>
      </c>
      <c r="M22" s="73">
        <v>0</v>
      </c>
      <c r="N22" s="73">
        <v>0</v>
      </c>
      <c r="O22" s="73">
        <v>5</v>
      </c>
      <c r="P22" s="73">
        <v>0</v>
      </c>
      <c r="Q22" s="73">
        <v>0</v>
      </c>
      <c r="R22" s="73">
        <v>0</v>
      </c>
      <c r="S22" s="73">
        <v>5</v>
      </c>
      <c r="T22" s="73">
        <v>5</v>
      </c>
      <c r="U22" s="73">
        <v>0</v>
      </c>
      <c r="V22" s="73">
        <v>5</v>
      </c>
      <c r="W22" s="73">
        <v>0</v>
      </c>
      <c r="X22" s="73">
        <v>0</v>
      </c>
      <c r="Y22" s="73">
        <v>5</v>
      </c>
      <c r="Z22" s="73">
        <v>5</v>
      </c>
      <c r="AA22" s="73">
        <v>0</v>
      </c>
      <c r="AB22" s="73">
        <f t="shared" si="1"/>
        <v>35</v>
      </c>
      <c r="AC22" s="48">
        <f t="shared" si="2"/>
        <v>0.0004050925925925926</v>
      </c>
      <c r="AD22" s="48">
        <f t="shared" si="3"/>
        <v>0.0025462962962962796</v>
      </c>
      <c r="AE22" s="48"/>
      <c r="AF22" s="90"/>
      <c r="AG22" s="42"/>
    </row>
    <row r="23" spans="1:33" ht="15.75">
      <c r="A23" s="135">
        <v>7</v>
      </c>
      <c r="B23" s="137" t="s">
        <v>87</v>
      </c>
      <c r="C23" s="139">
        <v>21</v>
      </c>
      <c r="D23" s="30">
        <v>1</v>
      </c>
      <c r="E23" s="44">
        <v>0.06041666666666667</v>
      </c>
      <c r="F23" s="44">
        <v>0.06241898148148148</v>
      </c>
      <c r="G23" s="44">
        <f t="shared" si="0"/>
        <v>0.002002314814814811</v>
      </c>
      <c r="H23" s="72">
        <v>0</v>
      </c>
      <c r="I23" s="72">
        <v>0</v>
      </c>
      <c r="J23" s="72">
        <v>0</v>
      </c>
      <c r="K23" s="72">
        <v>0</v>
      </c>
      <c r="L23" s="72">
        <v>5</v>
      </c>
      <c r="M23" s="72">
        <v>0</v>
      </c>
      <c r="N23" s="72">
        <v>5</v>
      </c>
      <c r="O23" s="72">
        <v>0</v>
      </c>
      <c r="P23" s="72">
        <v>0</v>
      </c>
      <c r="Q23" s="72">
        <v>5</v>
      </c>
      <c r="R23" s="72">
        <v>0</v>
      </c>
      <c r="S23" s="72">
        <v>5</v>
      </c>
      <c r="T23" s="72">
        <v>0</v>
      </c>
      <c r="U23" s="72">
        <v>0</v>
      </c>
      <c r="V23" s="72">
        <v>0</v>
      </c>
      <c r="W23" s="72">
        <v>5</v>
      </c>
      <c r="X23" s="72">
        <v>0</v>
      </c>
      <c r="Y23" s="72">
        <v>0</v>
      </c>
      <c r="Z23" s="72">
        <v>5</v>
      </c>
      <c r="AA23" s="72">
        <v>0</v>
      </c>
      <c r="AB23" s="72">
        <f t="shared" si="1"/>
        <v>30</v>
      </c>
      <c r="AC23" s="44">
        <f t="shared" si="2"/>
        <v>0.00034722222222222224</v>
      </c>
      <c r="AD23" s="44">
        <f t="shared" si="3"/>
        <v>0.0023495370370370332</v>
      </c>
      <c r="AE23" s="45">
        <f>AD23+AD24</f>
        <v>0.00537037037037036</v>
      </c>
      <c r="AF23" s="33">
        <f>AE23*100/AE11</f>
        <v>152.63157894736915</v>
      </c>
      <c r="AG23" s="88"/>
    </row>
    <row r="24" spans="1:33" ht="15.75">
      <c r="A24" s="148"/>
      <c r="B24" s="138"/>
      <c r="C24" s="150"/>
      <c r="D24" s="32">
        <v>2</v>
      </c>
      <c r="E24" s="48">
        <v>0.19236111111111112</v>
      </c>
      <c r="F24" s="48">
        <v>0.19439814814814815</v>
      </c>
      <c r="G24" s="48">
        <f t="shared" si="0"/>
        <v>0.0020370370370370317</v>
      </c>
      <c r="H24" s="73">
        <v>0</v>
      </c>
      <c r="I24" s="73">
        <v>0</v>
      </c>
      <c r="J24" s="73">
        <v>5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20</v>
      </c>
      <c r="Q24" s="73">
        <v>5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5</v>
      </c>
      <c r="AA24" s="73">
        <v>50</v>
      </c>
      <c r="AB24" s="73">
        <f t="shared" si="1"/>
        <v>85</v>
      </c>
      <c r="AC24" s="48">
        <f t="shared" si="2"/>
        <v>0.0009837962962962962</v>
      </c>
      <c r="AD24" s="48">
        <f t="shared" si="3"/>
        <v>0.0030208333333333276</v>
      </c>
      <c r="AE24" s="48"/>
      <c r="AF24" s="90"/>
      <c r="AG24" s="42"/>
    </row>
    <row r="25" spans="1:33" ht="15.75">
      <c r="A25" s="135">
        <v>8</v>
      </c>
      <c r="B25" s="137" t="str">
        <f>'[1]слалом1'!B22</f>
        <v>Меридиан М</v>
      </c>
      <c r="C25" s="139">
        <f>'[1]слалом1'!C22</f>
        <v>24</v>
      </c>
      <c r="D25" s="30">
        <v>1</v>
      </c>
      <c r="E25" s="44">
        <v>0.0798611111111111</v>
      </c>
      <c r="F25" s="44">
        <v>0.08209490740740741</v>
      </c>
      <c r="G25" s="44">
        <f t="shared" si="0"/>
        <v>0.002233796296296303</v>
      </c>
      <c r="H25" s="72">
        <v>5</v>
      </c>
      <c r="I25" s="72">
        <v>0</v>
      </c>
      <c r="J25" s="72">
        <v>5</v>
      </c>
      <c r="K25" s="72">
        <v>0</v>
      </c>
      <c r="L25" s="72">
        <v>5</v>
      </c>
      <c r="M25" s="72">
        <v>5</v>
      </c>
      <c r="N25" s="72">
        <v>0</v>
      </c>
      <c r="O25" s="72">
        <v>5</v>
      </c>
      <c r="P25" s="72">
        <v>5</v>
      </c>
      <c r="Q25" s="72">
        <v>5</v>
      </c>
      <c r="R25" s="72">
        <v>0</v>
      </c>
      <c r="S25" s="72">
        <v>5</v>
      </c>
      <c r="T25" s="72">
        <v>5</v>
      </c>
      <c r="U25" s="72">
        <v>0</v>
      </c>
      <c r="V25" s="72">
        <v>0</v>
      </c>
      <c r="W25" s="72">
        <v>5</v>
      </c>
      <c r="X25" s="72">
        <v>5</v>
      </c>
      <c r="Y25" s="72">
        <v>0</v>
      </c>
      <c r="Z25" s="72">
        <v>5</v>
      </c>
      <c r="AA25" s="72">
        <v>0</v>
      </c>
      <c r="AB25" s="72">
        <f t="shared" si="1"/>
        <v>60</v>
      </c>
      <c r="AC25" s="44">
        <f t="shared" si="2"/>
        <v>0.0006944444444444445</v>
      </c>
      <c r="AD25" s="44">
        <f t="shared" si="3"/>
        <v>0.0029282407407407477</v>
      </c>
      <c r="AE25" s="45">
        <f>AD25+AD26</f>
        <v>0.00548611111111115</v>
      </c>
      <c r="AF25" s="33">
        <f>AE25*100/AE11</f>
        <v>155.92105263158106</v>
      </c>
      <c r="AG25" s="88"/>
    </row>
    <row r="26" spans="1:33" ht="15.75">
      <c r="A26" s="148"/>
      <c r="B26" s="149"/>
      <c r="C26" s="150"/>
      <c r="D26" s="32">
        <v>2</v>
      </c>
      <c r="E26" s="48">
        <v>0.2020833333333333</v>
      </c>
      <c r="F26" s="48">
        <v>0.2040625</v>
      </c>
      <c r="G26" s="48">
        <f t="shared" si="0"/>
        <v>0.0019791666666666985</v>
      </c>
      <c r="H26" s="73">
        <v>0</v>
      </c>
      <c r="I26" s="73">
        <v>0</v>
      </c>
      <c r="J26" s="73">
        <v>5</v>
      </c>
      <c r="K26" s="73">
        <v>0</v>
      </c>
      <c r="L26" s="73">
        <v>0</v>
      </c>
      <c r="M26" s="73">
        <v>5</v>
      </c>
      <c r="N26" s="73">
        <v>0</v>
      </c>
      <c r="O26" s="73">
        <v>5</v>
      </c>
      <c r="P26" s="73">
        <v>0</v>
      </c>
      <c r="Q26" s="73">
        <v>5</v>
      </c>
      <c r="R26" s="73">
        <v>0</v>
      </c>
      <c r="S26" s="73">
        <v>5</v>
      </c>
      <c r="T26" s="73">
        <v>0</v>
      </c>
      <c r="U26" s="73">
        <v>0</v>
      </c>
      <c r="V26" s="73">
        <v>5</v>
      </c>
      <c r="W26" s="73">
        <v>5</v>
      </c>
      <c r="X26" s="73">
        <v>5</v>
      </c>
      <c r="Y26" s="73">
        <v>5</v>
      </c>
      <c r="Z26" s="73">
        <v>5</v>
      </c>
      <c r="AA26" s="73">
        <v>0</v>
      </c>
      <c r="AB26" s="73">
        <f t="shared" si="1"/>
        <v>50</v>
      </c>
      <c r="AC26" s="48">
        <f t="shared" si="2"/>
        <v>0.0005787037037037037</v>
      </c>
      <c r="AD26" s="48">
        <f t="shared" si="3"/>
        <v>0.002557870370370402</v>
      </c>
      <c r="AE26" s="48"/>
      <c r="AF26" s="90"/>
      <c r="AG26" s="42"/>
    </row>
    <row r="27" spans="1:33" ht="15.75">
      <c r="A27" s="135">
        <v>9</v>
      </c>
      <c r="B27" s="137" t="s">
        <v>133</v>
      </c>
      <c r="C27" s="139">
        <v>18</v>
      </c>
      <c r="D27" s="30">
        <v>1</v>
      </c>
      <c r="E27" s="44">
        <v>0.06875</v>
      </c>
      <c r="F27" s="44">
        <v>0.07094907407407407</v>
      </c>
      <c r="G27" s="44">
        <f t="shared" si="0"/>
        <v>0.0021990740740740616</v>
      </c>
      <c r="H27" s="72">
        <v>0</v>
      </c>
      <c r="I27" s="72">
        <v>0</v>
      </c>
      <c r="J27" s="72">
        <v>5</v>
      </c>
      <c r="K27" s="72">
        <v>0</v>
      </c>
      <c r="L27" s="72">
        <v>5</v>
      </c>
      <c r="M27" s="72">
        <v>0</v>
      </c>
      <c r="N27" s="72">
        <v>5</v>
      </c>
      <c r="O27" s="72">
        <v>20</v>
      </c>
      <c r="P27" s="72">
        <v>5</v>
      </c>
      <c r="Q27" s="72">
        <v>5</v>
      </c>
      <c r="R27" s="72">
        <v>5</v>
      </c>
      <c r="S27" s="72">
        <v>5</v>
      </c>
      <c r="T27" s="72">
        <v>5</v>
      </c>
      <c r="U27" s="72">
        <v>0</v>
      </c>
      <c r="V27" s="72">
        <v>5</v>
      </c>
      <c r="W27" s="72">
        <v>5</v>
      </c>
      <c r="X27" s="72">
        <v>5</v>
      </c>
      <c r="Y27" s="72">
        <v>0</v>
      </c>
      <c r="Z27" s="72">
        <v>0</v>
      </c>
      <c r="AA27" s="72">
        <v>5</v>
      </c>
      <c r="AB27" s="72">
        <f t="shared" si="1"/>
        <v>80</v>
      </c>
      <c r="AC27" s="44">
        <f t="shared" si="2"/>
        <v>0.000925925925925926</v>
      </c>
      <c r="AD27" s="44">
        <f t="shared" si="3"/>
        <v>0.0031249999999999876</v>
      </c>
      <c r="AE27" s="45">
        <f>AD27+AD28</f>
        <v>0.006018518518518517</v>
      </c>
      <c r="AF27" s="33">
        <f>AE27*100/AE11</f>
        <v>171.05263157894842</v>
      </c>
      <c r="AG27" s="88"/>
    </row>
    <row r="28" spans="1:33" ht="15.75">
      <c r="A28" s="148"/>
      <c r="B28" s="149"/>
      <c r="C28" s="150"/>
      <c r="D28" s="32">
        <v>2</v>
      </c>
      <c r="E28" s="48">
        <v>0.19791666666666666</v>
      </c>
      <c r="F28" s="48">
        <v>0.20005787037037037</v>
      </c>
      <c r="G28" s="48">
        <f t="shared" si="0"/>
        <v>0.0021412037037037146</v>
      </c>
      <c r="H28" s="73">
        <v>0</v>
      </c>
      <c r="I28" s="73">
        <v>0</v>
      </c>
      <c r="J28" s="73">
        <v>5</v>
      </c>
      <c r="K28" s="73">
        <v>0</v>
      </c>
      <c r="L28" s="73">
        <v>5</v>
      </c>
      <c r="M28" s="73">
        <v>0</v>
      </c>
      <c r="N28" s="73">
        <v>0</v>
      </c>
      <c r="O28" s="73">
        <v>5</v>
      </c>
      <c r="P28" s="73">
        <v>5</v>
      </c>
      <c r="Q28" s="73">
        <v>20</v>
      </c>
      <c r="R28" s="73">
        <v>0</v>
      </c>
      <c r="S28" s="73">
        <v>5</v>
      </c>
      <c r="T28" s="73">
        <v>5</v>
      </c>
      <c r="U28" s="73">
        <v>0</v>
      </c>
      <c r="V28" s="73">
        <v>5</v>
      </c>
      <c r="W28" s="73">
        <v>5</v>
      </c>
      <c r="X28" s="73">
        <v>0</v>
      </c>
      <c r="Y28" s="73">
        <v>0</v>
      </c>
      <c r="Z28" s="73">
        <v>0</v>
      </c>
      <c r="AA28" s="73">
        <v>5</v>
      </c>
      <c r="AB28" s="73">
        <f t="shared" si="1"/>
        <v>65</v>
      </c>
      <c r="AC28" s="48">
        <f t="shared" si="2"/>
        <v>0.0007523148148148148</v>
      </c>
      <c r="AD28" s="48">
        <f t="shared" si="3"/>
        <v>0.0028935185185185296</v>
      </c>
      <c r="AE28" s="48"/>
      <c r="AF28" s="90"/>
      <c r="AG28" s="42"/>
    </row>
    <row r="29" spans="1:33" ht="15.75">
      <c r="A29" s="135">
        <v>10</v>
      </c>
      <c r="B29" s="137" t="s">
        <v>132</v>
      </c>
      <c r="C29" s="139">
        <v>16</v>
      </c>
      <c r="D29" s="30">
        <v>1</v>
      </c>
      <c r="E29" s="44">
        <v>0.06597222222222222</v>
      </c>
      <c r="F29" s="44">
        <v>0.06827546296296295</v>
      </c>
      <c r="G29" s="44">
        <f t="shared" si="0"/>
        <v>0.0023032407407407307</v>
      </c>
      <c r="H29" s="72">
        <v>0</v>
      </c>
      <c r="I29" s="72">
        <v>0</v>
      </c>
      <c r="J29" s="72">
        <v>5</v>
      </c>
      <c r="K29" s="72">
        <v>0</v>
      </c>
      <c r="L29" s="72">
        <v>5</v>
      </c>
      <c r="M29" s="72">
        <v>0</v>
      </c>
      <c r="N29" s="72">
        <v>0</v>
      </c>
      <c r="O29" s="72">
        <v>0</v>
      </c>
      <c r="P29" s="72">
        <v>5</v>
      </c>
      <c r="Q29" s="72">
        <v>5</v>
      </c>
      <c r="R29" s="72">
        <v>5</v>
      </c>
      <c r="S29" s="72">
        <v>5</v>
      </c>
      <c r="T29" s="72">
        <v>20</v>
      </c>
      <c r="U29" s="72">
        <v>5</v>
      </c>
      <c r="V29" s="72">
        <v>0</v>
      </c>
      <c r="W29" s="72">
        <v>0</v>
      </c>
      <c r="X29" s="72">
        <v>5</v>
      </c>
      <c r="Y29" s="72">
        <v>0</v>
      </c>
      <c r="Z29" s="72">
        <v>5</v>
      </c>
      <c r="AA29" s="72">
        <v>0</v>
      </c>
      <c r="AB29" s="72">
        <f t="shared" si="1"/>
        <v>65</v>
      </c>
      <c r="AC29" s="44">
        <f t="shared" si="2"/>
        <v>0.0007523148148148148</v>
      </c>
      <c r="AD29" s="44">
        <f t="shared" si="3"/>
        <v>0.0030555555555555457</v>
      </c>
      <c r="AE29" s="45">
        <f>AD29+AD30</f>
        <v>0.0061111111111111</v>
      </c>
      <c r="AF29" s="33">
        <f>AE29*100/AE11</f>
        <v>173.68421052631663</v>
      </c>
      <c r="AG29" s="88"/>
    </row>
    <row r="30" spans="1:33" ht="15.75">
      <c r="A30" s="148"/>
      <c r="B30" s="149"/>
      <c r="C30" s="150"/>
      <c r="D30" s="32">
        <v>2</v>
      </c>
      <c r="E30" s="48">
        <v>0.1951388888888889</v>
      </c>
      <c r="F30" s="48">
        <v>0.19738425925925926</v>
      </c>
      <c r="G30" s="48">
        <f t="shared" si="0"/>
        <v>0.00224537037037037</v>
      </c>
      <c r="H30" s="73">
        <v>0</v>
      </c>
      <c r="I30" s="73">
        <v>0</v>
      </c>
      <c r="J30" s="73">
        <v>5</v>
      </c>
      <c r="K30" s="73">
        <v>0</v>
      </c>
      <c r="L30" s="73">
        <v>0</v>
      </c>
      <c r="M30" s="73">
        <v>0</v>
      </c>
      <c r="N30" s="73">
        <v>5</v>
      </c>
      <c r="O30" s="73">
        <v>5</v>
      </c>
      <c r="P30" s="73">
        <v>5</v>
      </c>
      <c r="Q30" s="73">
        <v>20</v>
      </c>
      <c r="R30" s="73">
        <v>5</v>
      </c>
      <c r="S30" s="73">
        <v>5</v>
      </c>
      <c r="T30" s="73">
        <v>5</v>
      </c>
      <c r="U30" s="73">
        <v>0</v>
      </c>
      <c r="V30" s="73">
        <v>0</v>
      </c>
      <c r="W30" s="73">
        <v>0</v>
      </c>
      <c r="X30" s="73">
        <v>5</v>
      </c>
      <c r="Y30" s="73">
        <v>0</v>
      </c>
      <c r="Z30" s="73">
        <v>5</v>
      </c>
      <c r="AA30" s="73">
        <v>5</v>
      </c>
      <c r="AB30" s="73">
        <f t="shared" si="1"/>
        <v>70</v>
      </c>
      <c r="AC30" s="48">
        <f t="shared" si="2"/>
        <v>0.0008101851851851852</v>
      </c>
      <c r="AD30" s="48">
        <f t="shared" si="3"/>
        <v>0.003055555555555555</v>
      </c>
      <c r="AE30" s="48"/>
      <c r="AF30" s="90"/>
      <c r="AG30" s="42"/>
    </row>
    <row r="31" spans="1:33" ht="15.75">
      <c r="A31" s="135">
        <v>11</v>
      </c>
      <c r="B31" s="137" t="s">
        <v>147</v>
      </c>
      <c r="C31" s="139">
        <v>12</v>
      </c>
      <c r="D31" s="30">
        <v>1</v>
      </c>
      <c r="E31" s="44">
        <v>0.07569444444444444</v>
      </c>
      <c r="F31" s="44">
        <v>0.07815972222222221</v>
      </c>
      <c r="G31" s="44">
        <f t="shared" si="0"/>
        <v>0.0024652777777777746</v>
      </c>
      <c r="H31" s="72">
        <v>0</v>
      </c>
      <c r="I31" s="72">
        <v>0</v>
      </c>
      <c r="J31" s="72">
        <v>5</v>
      </c>
      <c r="K31" s="72">
        <v>5</v>
      </c>
      <c r="L31" s="72">
        <v>5</v>
      </c>
      <c r="M31" s="72">
        <v>0</v>
      </c>
      <c r="N31" s="72">
        <v>5</v>
      </c>
      <c r="O31" s="72">
        <v>20</v>
      </c>
      <c r="P31" s="72">
        <v>5</v>
      </c>
      <c r="Q31" s="72">
        <v>5</v>
      </c>
      <c r="R31" s="72">
        <v>0</v>
      </c>
      <c r="S31" s="72">
        <v>5</v>
      </c>
      <c r="T31" s="72">
        <v>5</v>
      </c>
      <c r="U31" s="72">
        <v>5</v>
      </c>
      <c r="V31" s="72">
        <v>5</v>
      </c>
      <c r="W31" s="72">
        <v>0</v>
      </c>
      <c r="X31" s="72">
        <v>5</v>
      </c>
      <c r="Y31" s="72">
        <v>5</v>
      </c>
      <c r="Z31" s="72">
        <v>0</v>
      </c>
      <c r="AA31" s="72">
        <v>5</v>
      </c>
      <c r="AB31" s="72">
        <f t="shared" si="1"/>
        <v>85</v>
      </c>
      <c r="AC31" s="44">
        <f t="shared" si="2"/>
        <v>0.0009837962962962962</v>
      </c>
      <c r="AD31" s="44">
        <f t="shared" si="3"/>
        <v>0.0034490740740740706</v>
      </c>
      <c r="AE31" s="45">
        <f>AD31+AD32</f>
        <v>0.006168981481481461</v>
      </c>
      <c r="AF31" s="33">
        <f>AE31*100/AE11</f>
        <v>175.32894736842164</v>
      </c>
      <c r="AG31" s="88"/>
    </row>
    <row r="32" spans="1:33" ht="15.75">
      <c r="A32" s="148"/>
      <c r="B32" s="149"/>
      <c r="C32" s="150"/>
      <c r="D32" s="32">
        <v>2</v>
      </c>
      <c r="E32" s="48">
        <v>0.20486111111111113</v>
      </c>
      <c r="F32" s="48">
        <v>0.20717592592592593</v>
      </c>
      <c r="G32" s="48">
        <f t="shared" si="0"/>
        <v>0.0023148148148147973</v>
      </c>
      <c r="H32" s="73">
        <v>0</v>
      </c>
      <c r="I32" s="73">
        <v>0</v>
      </c>
      <c r="J32" s="73">
        <v>5</v>
      </c>
      <c r="K32" s="73">
        <v>0</v>
      </c>
      <c r="L32" s="73">
        <v>5</v>
      </c>
      <c r="M32" s="73">
        <v>0</v>
      </c>
      <c r="N32" s="73">
        <v>5</v>
      </c>
      <c r="O32" s="73">
        <v>5</v>
      </c>
      <c r="P32" s="73">
        <v>0</v>
      </c>
      <c r="Q32" s="73">
        <v>5</v>
      </c>
      <c r="R32" s="73">
        <v>0</v>
      </c>
      <c r="S32" s="73">
        <v>5</v>
      </c>
      <c r="T32" s="73">
        <v>0</v>
      </c>
      <c r="U32" s="73">
        <v>0</v>
      </c>
      <c r="V32" s="73">
        <v>0</v>
      </c>
      <c r="W32" s="73">
        <v>0</v>
      </c>
      <c r="X32" s="73">
        <v>0</v>
      </c>
      <c r="Y32" s="73">
        <v>0</v>
      </c>
      <c r="Z32" s="73">
        <v>0</v>
      </c>
      <c r="AA32" s="73">
        <v>5</v>
      </c>
      <c r="AB32" s="73">
        <f t="shared" si="1"/>
        <v>35</v>
      </c>
      <c r="AC32" s="48">
        <f t="shared" si="2"/>
        <v>0.0004050925925925926</v>
      </c>
      <c r="AD32" s="48">
        <f t="shared" si="3"/>
        <v>0.00271990740740739</v>
      </c>
      <c r="AE32" s="48"/>
      <c r="AF32" s="90"/>
      <c r="AG32" s="42"/>
    </row>
    <row r="33" spans="1:33" ht="15.75">
      <c r="A33" s="135">
        <v>12</v>
      </c>
      <c r="B33" s="137" t="s">
        <v>148</v>
      </c>
      <c r="C33" s="139">
        <v>25</v>
      </c>
      <c r="D33" s="30">
        <v>1</v>
      </c>
      <c r="E33" s="44">
        <v>0.08125</v>
      </c>
      <c r="F33" s="44">
        <v>0.08364583333333332</v>
      </c>
      <c r="G33" s="44">
        <f t="shared" si="0"/>
        <v>0.0023958333333333193</v>
      </c>
      <c r="H33" s="72">
        <v>0</v>
      </c>
      <c r="I33" s="72">
        <v>0</v>
      </c>
      <c r="J33" s="72">
        <v>5</v>
      </c>
      <c r="K33" s="72">
        <v>0</v>
      </c>
      <c r="L33" s="72">
        <v>0</v>
      </c>
      <c r="M33" s="72">
        <v>0</v>
      </c>
      <c r="N33" s="72">
        <v>5</v>
      </c>
      <c r="O33" s="72">
        <v>0</v>
      </c>
      <c r="P33" s="72">
        <v>5</v>
      </c>
      <c r="Q33" s="72">
        <v>5</v>
      </c>
      <c r="R33" s="72">
        <v>5</v>
      </c>
      <c r="S33" s="72">
        <v>5</v>
      </c>
      <c r="T33" s="72">
        <v>20</v>
      </c>
      <c r="U33" s="72">
        <v>0</v>
      </c>
      <c r="V33" s="72">
        <v>5</v>
      </c>
      <c r="W33" s="72">
        <v>5</v>
      </c>
      <c r="X33" s="72">
        <v>5</v>
      </c>
      <c r="Y33" s="72">
        <v>5</v>
      </c>
      <c r="Z33" s="72">
        <v>5</v>
      </c>
      <c r="AA33" s="72">
        <v>5</v>
      </c>
      <c r="AB33" s="72">
        <f t="shared" si="1"/>
        <v>80</v>
      </c>
      <c r="AC33" s="44">
        <f t="shared" si="2"/>
        <v>0.000925925925925926</v>
      </c>
      <c r="AD33" s="44">
        <f t="shared" si="3"/>
        <v>0.0033217592592592452</v>
      </c>
      <c r="AE33" s="45">
        <f>AD33+AD34</f>
        <v>0.006793981481481488</v>
      </c>
      <c r="AF33" s="33">
        <f>AE33*100/AE11</f>
        <v>193.09210526315934</v>
      </c>
      <c r="AG33" s="88"/>
    </row>
    <row r="34" spans="1:33" ht="15.75">
      <c r="A34" s="148"/>
      <c r="B34" s="149"/>
      <c r="C34" s="150"/>
      <c r="D34" s="32">
        <v>2</v>
      </c>
      <c r="E34" s="48">
        <v>0.20902777777777778</v>
      </c>
      <c r="F34" s="48">
        <v>0.21128472222222225</v>
      </c>
      <c r="G34" s="48">
        <f t="shared" si="0"/>
        <v>0.002256944444444464</v>
      </c>
      <c r="H34" s="73">
        <v>0</v>
      </c>
      <c r="I34" s="73">
        <v>0</v>
      </c>
      <c r="J34" s="73">
        <v>0</v>
      </c>
      <c r="K34" s="73">
        <v>0</v>
      </c>
      <c r="L34" s="73">
        <v>50</v>
      </c>
      <c r="M34" s="73">
        <v>0</v>
      </c>
      <c r="N34" s="73">
        <v>5</v>
      </c>
      <c r="O34" s="73">
        <v>5</v>
      </c>
      <c r="P34" s="73">
        <v>5</v>
      </c>
      <c r="Q34" s="73">
        <v>5</v>
      </c>
      <c r="R34" s="73">
        <v>5</v>
      </c>
      <c r="S34" s="73">
        <v>5</v>
      </c>
      <c r="T34" s="73">
        <v>5</v>
      </c>
      <c r="U34" s="73">
        <v>5</v>
      </c>
      <c r="V34" s="73">
        <v>0</v>
      </c>
      <c r="W34" s="73">
        <v>5</v>
      </c>
      <c r="X34" s="73">
        <v>0</v>
      </c>
      <c r="Y34" s="73">
        <v>5</v>
      </c>
      <c r="Z34" s="73">
        <v>5</v>
      </c>
      <c r="AA34" s="73">
        <v>0</v>
      </c>
      <c r="AB34" s="73">
        <f t="shared" si="1"/>
        <v>105</v>
      </c>
      <c r="AC34" s="48">
        <f t="shared" si="2"/>
        <v>0.0012152777777777778</v>
      </c>
      <c r="AD34" s="48">
        <f t="shared" si="3"/>
        <v>0.003472222222222242</v>
      </c>
      <c r="AE34" s="48"/>
      <c r="AF34" s="90"/>
      <c r="AG34" s="42"/>
    </row>
    <row r="35" spans="1:33" ht="15.75">
      <c r="A35" s="135">
        <v>13</v>
      </c>
      <c r="B35" s="137" t="s">
        <v>149</v>
      </c>
      <c r="C35" s="139">
        <v>19</v>
      </c>
      <c r="D35" s="30">
        <v>1</v>
      </c>
      <c r="E35" s="44">
        <v>0.09027777777777778</v>
      </c>
      <c r="F35" s="44">
        <v>0.09318287037037037</v>
      </c>
      <c r="G35" s="44">
        <f t="shared" si="0"/>
        <v>0.002905092592592598</v>
      </c>
      <c r="H35" s="72">
        <v>0</v>
      </c>
      <c r="I35" s="72">
        <v>5</v>
      </c>
      <c r="J35" s="72">
        <v>5</v>
      </c>
      <c r="K35" s="72">
        <v>0</v>
      </c>
      <c r="L35" s="72">
        <v>0</v>
      </c>
      <c r="M35" s="72">
        <v>5</v>
      </c>
      <c r="N35" s="72">
        <v>5</v>
      </c>
      <c r="O35" s="72">
        <v>20</v>
      </c>
      <c r="P35" s="72">
        <v>5</v>
      </c>
      <c r="Q35" s="72">
        <v>5</v>
      </c>
      <c r="R35" s="72">
        <v>0</v>
      </c>
      <c r="S35" s="72">
        <v>5</v>
      </c>
      <c r="T35" s="72">
        <v>0</v>
      </c>
      <c r="U35" s="72">
        <v>0</v>
      </c>
      <c r="V35" s="72">
        <v>0</v>
      </c>
      <c r="W35" s="72">
        <v>0</v>
      </c>
      <c r="X35" s="72">
        <v>5</v>
      </c>
      <c r="Y35" s="72">
        <v>5</v>
      </c>
      <c r="Z35" s="72">
        <v>5</v>
      </c>
      <c r="AA35" s="72">
        <v>5</v>
      </c>
      <c r="AB35" s="72">
        <f t="shared" si="1"/>
        <v>75</v>
      </c>
      <c r="AC35" s="44">
        <f t="shared" si="2"/>
        <v>0.0008680555555555555</v>
      </c>
      <c r="AD35" s="44">
        <f t="shared" si="3"/>
        <v>0.0037731481481481535</v>
      </c>
      <c r="AE35" s="45">
        <f>AD35+AD36</f>
        <v>0.007129629629629635</v>
      </c>
      <c r="AF35" s="33">
        <f>AE35*100/AE11</f>
        <v>202.6315789473699</v>
      </c>
      <c r="AG35" s="88"/>
    </row>
    <row r="36" spans="1:33" ht="15.75">
      <c r="A36" s="148"/>
      <c r="B36" s="149"/>
      <c r="C36" s="150"/>
      <c r="D36" s="32">
        <v>2</v>
      </c>
      <c r="E36" s="48">
        <v>0.21736111111111112</v>
      </c>
      <c r="F36" s="48">
        <v>0.2199074074074074</v>
      </c>
      <c r="G36" s="48">
        <f t="shared" si="0"/>
        <v>0.0025462962962962965</v>
      </c>
      <c r="H36" s="73">
        <v>0</v>
      </c>
      <c r="I36" s="73">
        <v>0</v>
      </c>
      <c r="J36" s="73">
        <v>5</v>
      </c>
      <c r="K36" s="73">
        <v>0</v>
      </c>
      <c r="L36" s="73">
        <v>0</v>
      </c>
      <c r="M36" s="73">
        <v>5</v>
      </c>
      <c r="N36" s="73">
        <v>5</v>
      </c>
      <c r="O36" s="73">
        <v>5</v>
      </c>
      <c r="P36" s="73">
        <v>5</v>
      </c>
      <c r="Q36" s="73">
        <v>5</v>
      </c>
      <c r="R36" s="73">
        <v>5</v>
      </c>
      <c r="S36" s="73">
        <v>5</v>
      </c>
      <c r="T36" s="73">
        <v>20</v>
      </c>
      <c r="U36" s="73">
        <v>0</v>
      </c>
      <c r="V36" s="73">
        <v>0</v>
      </c>
      <c r="W36" s="73">
        <v>5</v>
      </c>
      <c r="X36" s="73">
        <v>0</v>
      </c>
      <c r="Y36" s="73">
        <v>0</v>
      </c>
      <c r="Z36" s="73">
        <v>0</v>
      </c>
      <c r="AA36" s="73">
        <v>5</v>
      </c>
      <c r="AB36" s="73">
        <f t="shared" si="1"/>
        <v>70</v>
      </c>
      <c r="AC36" s="48">
        <f t="shared" si="2"/>
        <v>0.0008101851851851852</v>
      </c>
      <c r="AD36" s="48">
        <f t="shared" si="3"/>
        <v>0.0033564814814814816</v>
      </c>
      <c r="AE36" s="48"/>
      <c r="AF36" s="90"/>
      <c r="AG36" s="42"/>
    </row>
    <row r="37" spans="1:33" ht="15.75">
      <c r="A37" s="135">
        <v>14</v>
      </c>
      <c r="B37" s="137" t="s">
        <v>150</v>
      </c>
      <c r="C37" s="139">
        <v>26</v>
      </c>
      <c r="D37" s="30">
        <v>1</v>
      </c>
      <c r="E37" s="44">
        <v>0.07430555555555556</v>
      </c>
      <c r="F37" s="44">
        <v>0.07671296296296297</v>
      </c>
      <c r="G37" s="44">
        <f t="shared" si="0"/>
        <v>0.0024074074074074137</v>
      </c>
      <c r="H37" s="72">
        <v>0</v>
      </c>
      <c r="I37" s="72">
        <v>0</v>
      </c>
      <c r="J37" s="72">
        <v>20</v>
      </c>
      <c r="K37" s="72">
        <v>0</v>
      </c>
      <c r="L37" s="72">
        <v>50</v>
      </c>
      <c r="M37" s="72">
        <v>5</v>
      </c>
      <c r="N37" s="72">
        <v>5</v>
      </c>
      <c r="O37" s="72">
        <v>0</v>
      </c>
      <c r="P37" s="72">
        <v>5</v>
      </c>
      <c r="Q37" s="72">
        <v>5</v>
      </c>
      <c r="R37" s="72">
        <v>20</v>
      </c>
      <c r="S37" s="72">
        <v>50</v>
      </c>
      <c r="T37" s="72">
        <v>20</v>
      </c>
      <c r="U37" s="72">
        <v>5</v>
      </c>
      <c r="V37" s="72">
        <v>0</v>
      </c>
      <c r="W37" s="72">
        <v>0</v>
      </c>
      <c r="X37" s="72">
        <v>0</v>
      </c>
      <c r="Y37" s="72">
        <v>50</v>
      </c>
      <c r="Z37" s="72">
        <v>5</v>
      </c>
      <c r="AA37" s="72">
        <v>50</v>
      </c>
      <c r="AB37" s="72">
        <f t="shared" si="1"/>
        <v>290</v>
      </c>
      <c r="AC37" s="44">
        <f t="shared" si="2"/>
        <v>0.0033564814814814816</v>
      </c>
      <c r="AD37" s="44">
        <f t="shared" si="3"/>
        <v>0.005763888888888895</v>
      </c>
      <c r="AE37" s="45">
        <f>AD37+AD38</f>
        <v>0.010000000000000054</v>
      </c>
      <c r="AF37" s="33">
        <f>AE37*100/AE11</f>
        <v>284.21052631579283</v>
      </c>
      <c r="AG37" s="88"/>
    </row>
    <row r="38" spans="1:33" ht="15.75">
      <c r="A38" s="148"/>
      <c r="B38" s="149"/>
      <c r="C38" s="150"/>
      <c r="D38" s="32">
        <v>2</v>
      </c>
      <c r="E38" s="48">
        <v>0.2034722222222222</v>
      </c>
      <c r="F38" s="48">
        <v>0.2060300925925926</v>
      </c>
      <c r="G38" s="48">
        <f t="shared" si="0"/>
        <v>0.0025578703703704186</v>
      </c>
      <c r="H38" s="73">
        <v>0</v>
      </c>
      <c r="I38" s="73">
        <v>0</v>
      </c>
      <c r="J38" s="73">
        <v>50</v>
      </c>
      <c r="K38" s="73">
        <v>0</v>
      </c>
      <c r="L38" s="73">
        <v>5</v>
      </c>
      <c r="M38" s="73">
        <v>0</v>
      </c>
      <c r="N38" s="73">
        <v>0</v>
      </c>
      <c r="O38" s="73">
        <v>5</v>
      </c>
      <c r="P38" s="73">
        <v>5</v>
      </c>
      <c r="Q38" s="73">
        <v>20</v>
      </c>
      <c r="R38" s="73">
        <v>0</v>
      </c>
      <c r="S38" s="73">
        <v>0</v>
      </c>
      <c r="T38" s="73">
        <v>5</v>
      </c>
      <c r="U38" s="73">
        <v>0</v>
      </c>
      <c r="V38" s="73">
        <v>0</v>
      </c>
      <c r="W38" s="73">
        <v>5</v>
      </c>
      <c r="X38" s="73">
        <v>0</v>
      </c>
      <c r="Y38" s="73">
        <v>0</v>
      </c>
      <c r="Z38" s="73">
        <v>0</v>
      </c>
      <c r="AA38" s="73">
        <v>50</v>
      </c>
      <c r="AB38" s="73">
        <f t="shared" si="1"/>
        <v>145</v>
      </c>
      <c r="AC38" s="48">
        <f t="shared" si="2"/>
        <v>0.0016782407407407408</v>
      </c>
      <c r="AD38" s="48">
        <f t="shared" si="3"/>
        <v>0.004236111111111159</v>
      </c>
      <c r="AE38" s="48"/>
      <c r="AF38" s="90"/>
      <c r="AG38" s="42"/>
    </row>
    <row r="39" spans="1:33" ht="15.75">
      <c r="A39" s="135">
        <v>15</v>
      </c>
      <c r="B39" s="137" t="s">
        <v>34</v>
      </c>
      <c r="C39" s="139">
        <v>23</v>
      </c>
      <c r="D39" s="30">
        <v>1</v>
      </c>
      <c r="E39" s="44">
        <v>0.07708333333333334</v>
      </c>
      <c r="F39" s="44">
        <v>0.07962962962962962</v>
      </c>
      <c r="G39" s="44">
        <f t="shared" si="0"/>
        <v>0.0025462962962962826</v>
      </c>
      <c r="H39" s="72">
        <v>0</v>
      </c>
      <c r="I39" s="72">
        <v>0</v>
      </c>
      <c r="J39" s="72">
        <v>20</v>
      </c>
      <c r="K39" s="72">
        <v>0</v>
      </c>
      <c r="L39" s="72">
        <v>5</v>
      </c>
      <c r="M39" s="72">
        <v>5</v>
      </c>
      <c r="N39" s="72">
        <v>5</v>
      </c>
      <c r="O39" s="72">
        <v>0</v>
      </c>
      <c r="P39" s="72">
        <v>0</v>
      </c>
      <c r="Q39" s="72">
        <v>50</v>
      </c>
      <c r="R39" s="72">
        <v>5</v>
      </c>
      <c r="S39" s="72">
        <v>20</v>
      </c>
      <c r="T39" s="72">
        <v>50</v>
      </c>
      <c r="U39" s="72">
        <v>5</v>
      </c>
      <c r="V39" s="72">
        <v>20</v>
      </c>
      <c r="W39" s="72">
        <v>5</v>
      </c>
      <c r="X39" s="72">
        <v>5</v>
      </c>
      <c r="Y39" s="72">
        <v>50</v>
      </c>
      <c r="Z39" s="72">
        <v>0</v>
      </c>
      <c r="AA39" s="72">
        <v>50</v>
      </c>
      <c r="AB39" s="72">
        <f t="shared" si="1"/>
        <v>295</v>
      </c>
      <c r="AC39" s="44">
        <f t="shared" si="2"/>
        <v>0.003414351851851852</v>
      </c>
      <c r="AD39" s="44">
        <f t="shared" si="3"/>
        <v>0.005960648148148135</v>
      </c>
      <c r="AE39" s="45">
        <f>AD39+AD40</f>
        <v>0.01086805555555556</v>
      </c>
      <c r="AF39" s="33">
        <f>AE39*100/AE11</f>
        <v>308.8815789473706</v>
      </c>
      <c r="AG39" s="88"/>
    </row>
    <row r="40" spans="1:33" ht="15.75">
      <c r="A40" s="136"/>
      <c r="B40" s="138"/>
      <c r="C40" s="140"/>
      <c r="D40" s="32">
        <v>2</v>
      </c>
      <c r="E40" s="48">
        <v>0.20625</v>
      </c>
      <c r="F40" s="48">
        <v>0.20855324074074075</v>
      </c>
      <c r="G40" s="48">
        <f t="shared" si="0"/>
        <v>0.0023032407407407585</v>
      </c>
      <c r="H40" s="73">
        <v>0</v>
      </c>
      <c r="I40" s="73">
        <v>0</v>
      </c>
      <c r="J40" s="73">
        <v>20</v>
      </c>
      <c r="K40" s="73">
        <v>0</v>
      </c>
      <c r="L40" s="73">
        <v>5</v>
      </c>
      <c r="M40" s="73">
        <v>0</v>
      </c>
      <c r="N40" s="73">
        <v>5</v>
      </c>
      <c r="O40" s="73">
        <v>0</v>
      </c>
      <c r="P40" s="73">
        <v>5</v>
      </c>
      <c r="Q40" s="73">
        <v>50</v>
      </c>
      <c r="R40" s="73">
        <v>5</v>
      </c>
      <c r="S40" s="73">
        <v>5</v>
      </c>
      <c r="T40" s="73">
        <v>20</v>
      </c>
      <c r="U40" s="73">
        <v>5</v>
      </c>
      <c r="V40" s="73">
        <v>5</v>
      </c>
      <c r="W40" s="73">
        <v>5</v>
      </c>
      <c r="X40" s="73">
        <v>20</v>
      </c>
      <c r="Y40" s="73">
        <v>50</v>
      </c>
      <c r="Z40" s="73">
        <v>5</v>
      </c>
      <c r="AA40" s="73">
        <v>20</v>
      </c>
      <c r="AB40" s="73">
        <f t="shared" si="1"/>
        <v>225</v>
      </c>
      <c r="AC40" s="48">
        <f t="shared" si="2"/>
        <v>0.0026041666666666665</v>
      </c>
      <c r="AD40" s="48">
        <f t="shared" si="3"/>
        <v>0.0049074074074074246</v>
      </c>
      <c r="AE40" s="48"/>
      <c r="AF40" s="90"/>
      <c r="AG40" s="42"/>
    </row>
    <row r="42" spans="2:5" ht="15.75">
      <c r="B42" s="7" t="s">
        <v>46</v>
      </c>
      <c r="C42" s="7"/>
      <c r="D42" s="7"/>
      <c r="E42" s="7"/>
    </row>
    <row r="43" spans="2:5" ht="15.75">
      <c r="B43" s="7" t="s">
        <v>47</v>
      </c>
      <c r="C43" s="7"/>
      <c r="D43" s="7"/>
      <c r="E43" s="7"/>
    </row>
  </sheetData>
  <mergeCells count="61">
    <mergeCell ref="AF9:AF10"/>
    <mergeCell ref="AG9:AG10"/>
    <mergeCell ref="A2:AG2"/>
    <mergeCell ref="A3:AG3"/>
    <mergeCell ref="A4:AG4"/>
    <mergeCell ref="A5:AG5"/>
    <mergeCell ref="AD9:AD10"/>
    <mergeCell ref="AE9:AE10"/>
    <mergeCell ref="H9:AA9"/>
    <mergeCell ref="AB9:AB10"/>
    <mergeCell ref="A37:A38"/>
    <mergeCell ref="B37:B38"/>
    <mergeCell ref="C37:C38"/>
    <mergeCell ref="A39:A40"/>
    <mergeCell ref="B39:B40"/>
    <mergeCell ref="C39:C40"/>
    <mergeCell ref="A33:A34"/>
    <mergeCell ref="B33:B34"/>
    <mergeCell ref="C33:C34"/>
    <mergeCell ref="A35:A36"/>
    <mergeCell ref="B35:B36"/>
    <mergeCell ref="C35:C36"/>
    <mergeCell ref="A29:A30"/>
    <mergeCell ref="B29:B30"/>
    <mergeCell ref="C29:C30"/>
    <mergeCell ref="A31:A32"/>
    <mergeCell ref="B31:B32"/>
    <mergeCell ref="C31:C32"/>
    <mergeCell ref="A25:A26"/>
    <mergeCell ref="B25:B26"/>
    <mergeCell ref="C25:C26"/>
    <mergeCell ref="A27:A28"/>
    <mergeCell ref="B27:B28"/>
    <mergeCell ref="C27:C28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11:A12"/>
    <mergeCell ref="B11:B12"/>
    <mergeCell ref="C11:C12"/>
    <mergeCell ref="E9:G9"/>
    <mergeCell ref="AC9:AC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H59"/>
  <sheetViews>
    <sheetView view="pageBreakPreview" zoomScaleSheetLayoutView="100" workbookViewId="0" topLeftCell="A43">
      <selection activeCell="E56" sqref="E56"/>
    </sheetView>
  </sheetViews>
  <sheetFormatPr defaultColWidth="9.140625" defaultRowHeight="12.75"/>
  <cols>
    <col min="1" max="1" width="7.57421875" style="0" customWidth="1"/>
    <col min="2" max="2" width="33.00390625" style="0" customWidth="1"/>
    <col min="3" max="3" width="9.8515625" style="0" customWidth="1"/>
    <col min="4" max="4" width="8.140625" style="0" customWidth="1"/>
    <col min="5" max="5" width="11.00390625" style="0" customWidth="1"/>
    <col min="6" max="6" width="10.7109375" style="0" customWidth="1"/>
    <col min="7" max="7" width="15.421875" style="0" customWidth="1"/>
    <col min="8" max="8" width="4.140625" style="0" customWidth="1"/>
    <col min="9" max="9" width="3.8515625" style="0" customWidth="1"/>
    <col min="10" max="10" width="4.140625" style="0" customWidth="1"/>
    <col min="11" max="11" width="4.421875" style="0" customWidth="1"/>
    <col min="12" max="12" width="4.57421875" style="0" customWidth="1"/>
    <col min="13" max="26" width="4.8515625" style="0" customWidth="1"/>
    <col min="27" max="27" width="5.28125" style="0" customWidth="1"/>
    <col min="28" max="28" width="12.57421875" style="0" customWidth="1"/>
    <col min="29" max="29" width="11.421875" style="0" customWidth="1"/>
    <col min="30" max="30" width="11.140625" style="0" customWidth="1"/>
    <col min="31" max="31" width="12.57421875" style="0" customWidth="1"/>
    <col min="32" max="32" width="9.8515625" style="0" customWidth="1"/>
    <col min="33" max="33" width="11.421875" style="0" customWidth="1"/>
    <col min="34" max="34" width="6.140625" style="0" customWidth="1"/>
    <col min="35" max="35" width="7.8515625" style="0" customWidth="1"/>
    <col min="36" max="36" width="10.57421875" style="0" customWidth="1"/>
    <col min="37" max="37" width="11.140625" style="0" customWidth="1"/>
    <col min="38" max="38" width="11.8515625" style="0" customWidth="1"/>
  </cols>
  <sheetData>
    <row r="2" spans="1:34" ht="24" customHeight="1">
      <c r="A2" s="141" t="s">
        <v>33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3"/>
      <c r="AC2" s="143"/>
      <c r="AD2" s="143"/>
      <c r="AE2" s="143"/>
      <c r="AF2" s="143"/>
      <c r="AG2" s="143"/>
      <c r="AH2" s="1"/>
    </row>
    <row r="3" spans="1:33" ht="18.75">
      <c r="A3" s="144" t="s">
        <v>40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5"/>
      <c r="AC3" s="145"/>
      <c r="AD3" s="145"/>
      <c r="AE3" s="145"/>
      <c r="AF3" s="145"/>
      <c r="AG3" s="145"/>
    </row>
    <row r="4" spans="1:33" ht="16.5">
      <c r="A4" s="146" t="s">
        <v>41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5"/>
      <c r="AC4" s="145"/>
      <c r="AD4" s="145"/>
      <c r="AE4" s="145"/>
      <c r="AF4" s="145"/>
      <c r="AG4" s="145"/>
    </row>
    <row r="5" spans="1:33" ht="18.75">
      <c r="A5" s="144" t="s">
        <v>153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5"/>
      <c r="AC5" s="145"/>
      <c r="AD5" s="145"/>
      <c r="AE5" s="145"/>
      <c r="AF5" s="145"/>
      <c r="AG5" s="145"/>
    </row>
    <row r="6" spans="1:31" ht="20.25">
      <c r="A6" s="7" t="s">
        <v>43</v>
      </c>
      <c r="B6" s="7"/>
      <c r="C6" s="7"/>
      <c r="D6" s="7"/>
      <c r="E6" s="6"/>
      <c r="F6" s="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E6" s="7" t="s">
        <v>151</v>
      </c>
    </row>
    <row r="7" spans="1:31" ht="18.75">
      <c r="A7" s="7" t="s">
        <v>154</v>
      </c>
      <c r="B7" s="7"/>
      <c r="C7" s="7"/>
      <c r="D7" s="7"/>
      <c r="E7" s="8"/>
      <c r="F7" s="8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E7" s="7" t="s">
        <v>45</v>
      </c>
    </row>
    <row r="8" spans="1:6" ht="18.75">
      <c r="A8" s="9"/>
      <c r="B8" s="9"/>
      <c r="C8" s="9"/>
      <c r="D8" s="9"/>
      <c r="E8" s="9"/>
      <c r="F8" s="9"/>
    </row>
    <row r="9" spans="1:33" ht="15.75">
      <c r="A9" s="135" t="s">
        <v>37</v>
      </c>
      <c r="B9" s="162" t="s">
        <v>38</v>
      </c>
      <c r="C9" s="151" t="s">
        <v>39</v>
      </c>
      <c r="D9" s="151" t="s">
        <v>16</v>
      </c>
      <c r="E9" s="159" t="s">
        <v>2</v>
      </c>
      <c r="F9" s="160"/>
      <c r="G9" s="161"/>
      <c r="H9" s="154" t="s">
        <v>122</v>
      </c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6"/>
      <c r="AB9" s="157" t="s">
        <v>125</v>
      </c>
      <c r="AC9" s="151" t="s">
        <v>126</v>
      </c>
      <c r="AD9" s="151" t="s">
        <v>127</v>
      </c>
      <c r="AE9" s="151" t="s">
        <v>35</v>
      </c>
      <c r="AF9" s="151" t="s">
        <v>64</v>
      </c>
      <c r="AG9" s="151" t="s">
        <v>32</v>
      </c>
    </row>
    <row r="10" spans="1:33" ht="31.5" customHeight="1">
      <c r="A10" s="136"/>
      <c r="B10" s="134"/>
      <c r="C10" s="152"/>
      <c r="D10" s="152"/>
      <c r="E10" s="76" t="s">
        <v>3</v>
      </c>
      <c r="F10" s="82" t="s">
        <v>4</v>
      </c>
      <c r="G10" s="76" t="s">
        <v>5</v>
      </c>
      <c r="H10" s="78">
        <v>1</v>
      </c>
      <c r="I10" s="79">
        <v>2</v>
      </c>
      <c r="J10" s="79">
        <v>3</v>
      </c>
      <c r="K10" s="79">
        <v>4</v>
      </c>
      <c r="L10" s="79">
        <v>5</v>
      </c>
      <c r="M10" s="79">
        <v>6</v>
      </c>
      <c r="N10" s="79">
        <v>7</v>
      </c>
      <c r="O10" s="79">
        <v>8</v>
      </c>
      <c r="P10" s="79">
        <v>9</v>
      </c>
      <c r="Q10" s="79">
        <v>10</v>
      </c>
      <c r="R10" s="79">
        <v>11</v>
      </c>
      <c r="S10" s="79">
        <v>12</v>
      </c>
      <c r="T10" s="79">
        <v>13</v>
      </c>
      <c r="U10" s="79">
        <v>14</v>
      </c>
      <c r="V10" s="79">
        <v>15</v>
      </c>
      <c r="W10" s="79">
        <v>16</v>
      </c>
      <c r="X10" s="79">
        <v>17</v>
      </c>
      <c r="Y10" s="79">
        <v>18</v>
      </c>
      <c r="Z10" s="79">
        <v>19</v>
      </c>
      <c r="AA10" s="79">
        <v>20</v>
      </c>
      <c r="AB10" s="158"/>
      <c r="AC10" s="153"/>
      <c r="AD10" s="153"/>
      <c r="AE10" s="152"/>
      <c r="AF10" s="153"/>
      <c r="AG10" s="152"/>
    </row>
    <row r="11" spans="1:33" ht="15.75">
      <c r="A11" s="135" t="s">
        <v>8</v>
      </c>
      <c r="B11" s="137" t="s">
        <v>77</v>
      </c>
      <c r="C11" s="139">
        <v>14</v>
      </c>
      <c r="D11" s="30">
        <v>1</v>
      </c>
      <c r="E11" s="44">
        <v>0.029166666666666664</v>
      </c>
      <c r="F11" s="49">
        <v>0.030752314814814816</v>
      </c>
      <c r="G11" s="49">
        <f>F11-E11</f>
        <v>0.001585648148148152</v>
      </c>
      <c r="H11" s="72">
        <v>0</v>
      </c>
      <c r="I11" s="72">
        <v>0</v>
      </c>
      <c r="J11" s="72">
        <v>5</v>
      </c>
      <c r="K11" s="72">
        <v>0</v>
      </c>
      <c r="L11" s="72">
        <v>0</v>
      </c>
      <c r="M11" s="72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5</v>
      </c>
      <c r="AB11" s="72">
        <f>SUM(H11:AA11)</f>
        <v>10</v>
      </c>
      <c r="AC11" s="46">
        <f>AB11/86400</f>
        <v>0.00011574074074074075</v>
      </c>
      <c r="AD11" s="44">
        <f>G11+AC11</f>
        <v>0.0017013888888888927</v>
      </c>
      <c r="AE11" s="46">
        <f>AD11+AD12</f>
        <v>0.003796296296296314</v>
      </c>
      <c r="AF11" s="33">
        <f>AE11*100/AE11</f>
        <v>100</v>
      </c>
      <c r="AG11" s="89" t="s">
        <v>14</v>
      </c>
    </row>
    <row r="12" spans="1:33" ht="15.75">
      <c r="A12" s="148"/>
      <c r="B12" s="149"/>
      <c r="C12" s="140"/>
      <c r="D12" s="32">
        <v>2</v>
      </c>
      <c r="E12" s="48">
        <v>0.16805555555555554</v>
      </c>
      <c r="F12" s="51">
        <v>0.16980324074074074</v>
      </c>
      <c r="G12" s="51">
        <f aca="true" t="shared" si="0" ref="G12:G50">F12-E12</f>
        <v>0.0017476851851851993</v>
      </c>
      <c r="H12" s="73">
        <v>0</v>
      </c>
      <c r="I12" s="73">
        <v>0</v>
      </c>
      <c r="J12" s="73">
        <v>0</v>
      </c>
      <c r="K12" s="73">
        <v>20</v>
      </c>
      <c r="L12" s="73">
        <v>0</v>
      </c>
      <c r="M12" s="73">
        <v>5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5</v>
      </c>
      <c r="AB12" s="73">
        <f aca="true" t="shared" si="1" ref="AB12:AB50">SUM(H12:AA12)</f>
        <v>30</v>
      </c>
      <c r="AC12" s="75">
        <f aca="true" t="shared" si="2" ref="AC12:AC50">AB12/86400</f>
        <v>0.00034722222222222224</v>
      </c>
      <c r="AD12" s="48">
        <f aca="true" t="shared" si="3" ref="AD12:AD50">G12+AC12</f>
        <v>0.0020949074074074216</v>
      </c>
      <c r="AE12" s="75"/>
      <c r="AF12" s="90"/>
      <c r="AG12" s="91"/>
    </row>
    <row r="13" spans="1:33" ht="15.75">
      <c r="A13" s="135" t="s">
        <v>0</v>
      </c>
      <c r="B13" s="137" t="s">
        <v>67</v>
      </c>
      <c r="C13" s="139">
        <v>20</v>
      </c>
      <c r="D13" s="30">
        <v>1</v>
      </c>
      <c r="E13" s="44">
        <v>0.034027777777777775</v>
      </c>
      <c r="F13" s="44">
        <v>0.03587962962962963</v>
      </c>
      <c r="G13" s="44">
        <f t="shared" si="0"/>
        <v>0.0018518518518518545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f t="shared" si="1"/>
        <v>0</v>
      </c>
      <c r="AC13" s="44">
        <f t="shared" si="2"/>
        <v>0</v>
      </c>
      <c r="AD13" s="44">
        <f t="shared" si="3"/>
        <v>0.0018518518518518545</v>
      </c>
      <c r="AE13" s="45">
        <f>AD13+AD14</f>
        <v>0.003935185185185162</v>
      </c>
      <c r="AF13" s="33">
        <f>AE13*100/AE11</f>
        <v>103.65853658536476</v>
      </c>
      <c r="AG13" s="89" t="s">
        <v>14</v>
      </c>
    </row>
    <row r="14" spans="1:33" ht="15.75">
      <c r="A14" s="148"/>
      <c r="B14" s="138"/>
      <c r="C14" s="150"/>
      <c r="D14" s="32">
        <v>2</v>
      </c>
      <c r="E14" s="48">
        <v>0.1729166666666667</v>
      </c>
      <c r="F14" s="48">
        <v>0.17494212962962963</v>
      </c>
      <c r="G14" s="48">
        <f t="shared" si="0"/>
        <v>0.0020254629629629373</v>
      </c>
      <c r="H14" s="73">
        <v>0</v>
      </c>
      <c r="I14" s="73">
        <v>0</v>
      </c>
      <c r="J14" s="73">
        <v>0</v>
      </c>
      <c r="K14" s="73">
        <v>0</v>
      </c>
      <c r="L14" s="73">
        <v>5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f t="shared" si="1"/>
        <v>5</v>
      </c>
      <c r="AC14" s="48">
        <f t="shared" si="2"/>
        <v>5.787037037037037E-05</v>
      </c>
      <c r="AD14" s="48">
        <f t="shared" si="3"/>
        <v>0.0020833333333333077</v>
      </c>
      <c r="AE14" s="48"/>
      <c r="AF14" s="90"/>
      <c r="AG14" s="42"/>
    </row>
    <row r="15" spans="1:33" ht="15.75">
      <c r="A15" s="135" t="s">
        <v>9</v>
      </c>
      <c r="B15" s="137" t="s">
        <v>87</v>
      </c>
      <c r="C15" s="139">
        <v>21</v>
      </c>
      <c r="D15" s="30">
        <v>1</v>
      </c>
      <c r="E15" s="44">
        <v>0.03958333333333333</v>
      </c>
      <c r="F15" s="44">
        <v>0.04133101851851852</v>
      </c>
      <c r="G15" s="44">
        <f t="shared" si="0"/>
        <v>0.0017476851851851855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5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f t="shared" si="1"/>
        <v>5</v>
      </c>
      <c r="AC15" s="44">
        <f t="shared" si="2"/>
        <v>5.787037037037037E-05</v>
      </c>
      <c r="AD15" s="44">
        <f t="shared" si="3"/>
        <v>0.001805555555555556</v>
      </c>
      <c r="AE15" s="45">
        <f>AD15+AD16</f>
        <v>0.004050925925925909</v>
      </c>
      <c r="AF15" s="33">
        <f>AE15*100/AE11</f>
        <v>106.70731707316979</v>
      </c>
      <c r="AG15" s="89" t="s">
        <v>13</v>
      </c>
    </row>
    <row r="16" spans="1:33" ht="15.75">
      <c r="A16" s="148"/>
      <c r="B16" s="138"/>
      <c r="C16" s="150"/>
      <c r="D16" s="32">
        <v>2</v>
      </c>
      <c r="E16" s="48">
        <v>0.17708333333333334</v>
      </c>
      <c r="F16" s="48">
        <v>0.1789236111111111</v>
      </c>
      <c r="G16" s="48">
        <f t="shared" si="0"/>
        <v>0.0018402777777777601</v>
      </c>
      <c r="H16" s="73">
        <v>0</v>
      </c>
      <c r="I16" s="73">
        <v>0</v>
      </c>
      <c r="J16" s="73">
        <v>5</v>
      </c>
      <c r="K16" s="73">
        <v>0</v>
      </c>
      <c r="L16" s="73">
        <v>5</v>
      </c>
      <c r="M16" s="73">
        <v>0</v>
      </c>
      <c r="N16" s="73">
        <v>0</v>
      </c>
      <c r="O16" s="73">
        <v>0</v>
      </c>
      <c r="P16" s="73">
        <v>0</v>
      </c>
      <c r="Q16" s="73">
        <v>20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5</v>
      </c>
      <c r="X16" s="73">
        <v>0</v>
      </c>
      <c r="Y16" s="73">
        <v>0</v>
      </c>
      <c r="Z16" s="73">
        <v>0</v>
      </c>
      <c r="AA16" s="73">
        <v>0</v>
      </c>
      <c r="AB16" s="73">
        <f t="shared" si="1"/>
        <v>35</v>
      </c>
      <c r="AC16" s="48">
        <f t="shared" si="2"/>
        <v>0.0004050925925925926</v>
      </c>
      <c r="AD16" s="48">
        <f t="shared" si="3"/>
        <v>0.002245370370370353</v>
      </c>
      <c r="AE16" s="48"/>
      <c r="AF16" s="90"/>
      <c r="AG16" s="91"/>
    </row>
    <row r="17" spans="1:33" ht="15.75">
      <c r="A17" s="135">
        <v>4</v>
      </c>
      <c r="B17" s="137" t="s">
        <v>132</v>
      </c>
      <c r="C17" s="139">
        <v>16</v>
      </c>
      <c r="D17" s="30">
        <v>1</v>
      </c>
      <c r="E17" s="44">
        <v>0.034722222222222224</v>
      </c>
      <c r="F17" s="44">
        <v>0.03650462962962963</v>
      </c>
      <c r="G17" s="44">
        <f t="shared" si="0"/>
        <v>0.0017824074074074062</v>
      </c>
      <c r="H17" s="72">
        <v>0</v>
      </c>
      <c r="I17" s="72">
        <v>0</v>
      </c>
      <c r="J17" s="72">
        <v>0</v>
      </c>
      <c r="K17" s="72">
        <v>0</v>
      </c>
      <c r="L17" s="72">
        <v>5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5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5</v>
      </c>
      <c r="AB17" s="72">
        <f t="shared" si="1"/>
        <v>15</v>
      </c>
      <c r="AC17" s="44">
        <f t="shared" si="2"/>
        <v>0.00017361111111111112</v>
      </c>
      <c r="AD17" s="44">
        <f t="shared" si="3"/>
        <v>0.001956018518518517</v>
      </c>
      <c r="AE17" s="45">
        <f>AD17+AD18</f>
        <v>0.004062499999999986</v>
      </c>
      <c r="AF17" s="33">
        <f>AE17*100/AE11</f>
        <v>107.01219512195036</v>
      </c>
      <c r="AG17" s="89" t="s">
        <v>13</v>
      </c>
    </row>
    <row r="18" spans="1:33" ht="15.75">
      <c r="A18" s="148"/>
      <c r="B18" s="149"/>
      <c r="C18" s="150"/>
      <c r="D18" s="32">
        <v>2</v>
      </c>
      <c r="E18" s="48">
        <v>0.17361111111111113</v>
      </c>
      <c r="F18" s="48">
        <v>0.17548611111111112</v>
      </c>
      <c r="G18" s="48">
        <f t="shared" si="0"/>
        <v>0.0018749999999999878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5</v>
      </c>
      <c r="R18" s="73">
        <v>0</v>
      </c>
      <c r="S18" s="73">
        <v>0</v>
      </c>
      <c r="T18" s="73">
        <v>0</v>
      </c>
      <c r="U18" s="73">
        <v>5</v>
      </c>
      <c r="V18" s="73">
        <v>0</v>
      </c>
      <c r="W18" s="73">
        <v>0</v>
      </c>
      <c r="X18" s="73">
        <v>0</v>
      </c>
      <c r="Y18" s="73">
        <v>0</v>
      </c>
      <c r="Z18" s="73">
        <v>5</v>
      </c>
      <c r="AA18" s="73">
        <v>5</v>
      </c>
      <c r="AB18" s="73">
        <f t="shared" si="1"/>
        <v>20</v>
      </c>
      <c r="AC18" s="48">
        <f t="shared" si="2"/>
        <v>0.0002314814814814815</v>
      </c>
      <c r="AD18" s="48">
        <f t="shared" si="3"/>
        <v>0.002106481481481469</v>
      </c>
      <c r="AE18" s="48"/>
      <c r="AF18" s="90"/>
      <c r="AG18" s="91"/>
    </row>
    <row r="19" spans="1:33" ht="15.75">
      <c r="A19" s="135">
        <v>5</v>
      </c>
      <c r="B19" s="137" t="s">
        <v>97</v>
      </c>
      <c r="C19" s="139">
        <v>11</v>
      </c>
      <c r="D19" s="30">
        <v>1</v>
      </c>
      <c r="E19" s="44">
        <v>0.036111111111111115</v>
      </c>
      <c r="F19" s="44">
        <v>0.03796296296296296</v>
      </c>
      <c r="G19" s="44">
        <f t="shared" si="0"/>
        <v>0.0018518518518518476</v>
      </c>
      <c r="H19" s="72">
        <v>0</v>
      </c>
      <c r="I19" s="72">
        <v>0</v>
      </c>
      <c r="J19" s="72">
        <v>0</v>
      </c>
      <c r="K19" s="72">
        <v>0</v>
      </c>
      <c r="L19" s="72">
        <v>5</v>
      </c>
      <c r="M19" s="72">
        <v>0</v>
      </c>
      <c r="N19" s="72">
        <v>0</v>
      </c>
      <c r="O19" s="72">
        <v>0</v>
      </c>
      <c r="P19" s="72">
        <v>0</v>
      </c>
      <c r="Q19" s="72">
        <v>5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5</v>
      </c>
      <c r="Z19" s="72">
        <v>0</v>
      </c>
      <c r="AA19" s="72">
        <v>5</v>
      </c>
      <c r="AB19" s="72">
        <f t="shared" si="1"/>
        <v>20</v>
      </c>
      <c r="AC19" s="44">
        <f t="shared" si="2"/>
        <v>0.0002314814814814815</v>
      </c>
      <c r="AD19" s="44">
        <f t="shared" si="3"/>
        <v>0.002083333333333329</v>
      </c>
      <c r="AE19" s="45">
        <f>AD19+AD20</f>
        <v>0.004074074074074039</v>
      </c>
      <c r="AF19" s="33">
        <f>AE19*100/AE11</f>
        <v>107.31707317073028</v>
      </c>
      <c r="AG19" s="89" t="s">
        <v>13</v>
      </c>
    </row>
    <row r="20" spans="1:33" ht="15.75">
      <c r="A20" s="148"/>
      <c r="B20" s="149"/>
      <c r="C20" s="150"/>
      <c r="D20" s="32">
        <v>2</v>
      </c>
      <c r="E20" s="48">
        <v>0.17430555555555557</v>
      </c>
      <c r="F20" s="48">
        <v>0.17612268518518517</v>
      </c>
      <c r="G20" s="48">
        <f t="shared" si="0"/>
        <v>0.0018171296296295991</v>
      </c>
      <c r="H20" s="73">
        <v>0</v>
      </c>
      <c r="I20" s="73">
        <v>0</v>
      </c>
      <c r="J20" s="73">
        <v>5</v>
      </c>
      <c r="K20" s="73">
        <v>0</v>
      </c>
      <c r="L20" s="73">
        <v>0</v>
      </c>
      <c r="M20" s="73">
        <v>0</v>
      </c>
      <c r="N20" s="73">
        <v>0</v>
      </c>
      <c r="O20" s="73">
        <v>5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5</v>
      </c>
      <c r="X20" s="73">
        <v>0</v>
      </c>
      <c r="Y20" s="73">
        <v>0</v>
      </c>
      <c r="Z20" s="73">
        <v>0</v>
      </c>
      <c r="AA20" s="73">
        <v>0</v>
      </c>
      <c r="AB20" s="73">
        <f t="shared" si="1"/>
        <v>15</v>
      </c>
      <c r="AC20" s="48">
        <f t="shared" si="2"/>
        <v>0.00017361111111111112</v>
      </c>
      <c r="AD20" s="48">
        <f t="shared" si="3"/>
        <v>0.00199074074074071</v>
      </c>
      <c r="AE20" s="48"/>
      <c r="AF20" s="90"/>
      <c r="AG20" s="91"/>
    </row>
    <row r="21" spans="1:33" ht="15.75">
      <c r="A21" s="135">
        <v>6</v>
      </c>
      <c r="B21" s="137" t="s">
        <v>135</v>
      </c>
      <c r="C21" s="139">
        <v>72</v>
      </c>
      <c r="D21" s="30">
        <v>1</v>
      </c>
      <c r="E21" s="44">
        <v>0.03194444444444445</v>
      </c>
      <c r="F21" s="44">
        <v>0.033761574074074076</v>
      </c>
      <c r="G21" s="44">
        <f t="shared" si="0"/>
        <v>0.0018171296296296269</v>
      </c>
      <c r="H21" s="72">
        <v>0</v>
      </c>
      <c r="I21" s="72">
        <v>0</v>
      </c>
      <c r="J21" s="72">
        <v>5</v>
      </c>
      <c r="K21" s="72">
        <v>0</v>
      </c>
      <c r="L21" s="72">
        <v>0</v>
      </c>
      <c r="M21" s="72">
        <v>0</v>
      </c>
      <c r="N21" s="72">
        <v>5</v>
      </c>
      <c r="O21" s="72">
        <v>0</v>
      </c>
      <c r="P21" s="72">
        <v>0</v>
      </c>
      <c r="Q21" s="72">
        <v>0</v>
      </c>
      <c r="R21" s="72">
        <v>0</v>
      </c>
      <c r="S21" s="72">
        <v>5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5</v>
      </c>
      <c r="AB21" s="72">
        <f t="shared" si="1"/>
        <v>20</v>
      </c>
      <c r="AC21" s="44">
        <f t="shared" si="2"/>
        <v>0.0002314814814814815</v>
      </c>
      <c r="AD21" s="44">
        <f t="shared" si="3"/>
        <v>0.0020486111111111083</v>
      </c>
      <c r="AE21" s="45">
        <f>AD21+AD22</f>
        <v>0.0041087962962963204</v>
      </c>
      <c r="AF21" s="33">
        <f>AE21*100/AE11</f>
        <v>108.2317073170733</v>
      </c>
      <c r="AG21" s="89" t="s">
        <v>13</v>
      </c>
    </row>
    <row r="22" spans="1:33" ht="15.75">
      <c r="A22" s="148"/>
      <c r="B22" s="149"/>
      <c r="C22" s="150"/>
      <c r="D22" s="32">
        <v>2</v>
      </c>
      <c r="E22" s="48">
        <v>0.1708333333333333</v>
      </c>
      <c r="F22" s="48">
        <v>0.17277777777777778</v>
      </c>
      <c r="G22" s="48">
        <f t="shared" si="0"/>
        <v>0.0019444444444444708</v>
      </c>
      <c r="H22" s="73">
        <v>0</v>
      </c>
      <c r="I22" s="73">
        <v>0</v>
      </c>
      <c r="J22" s="73">
        <v>0</v>
      </c>
      <c r="K22" s="73">
        <v>5</v>
      </c>
      <c r="L22" s="73">
        <v>0</v>
      </c>
      <c r="M22" s="73">
        <v>0</v>
      </c>
      <c r="N22" s="73">
        <v>0</v>
      </c>
      <c r="O22" s="73">
        <v>0</v>
      </c>
      <c r="P22" s="73">
        <v>5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f t="shared" si="1"/>
        <v>10</v>
      </c>
      <c r="AC22" s="48">
        <f t="shared" si="2"/>
        <v>0.00011574074074074075</v>
      </c>
      <c r="AD22" s="48">
        <f t="shared" si="3"/>
        <v>0.0020601851851852118</v>
      </c>
      <c r="AE22" s="48"/>
      <c r="AF22" s="90"/>
      <c r="AG22" s="91"/>
    </row>
    <row r="23" spans="1:33" ht="15.75">
      <c r="A23" s="135">
        <v>7</v>
      </c>
      <c r="B23" s="137" t="s">
        <v>155</v>
      </c>
      <c r="C23" s="139">
        <v>78</v>
      </c>
      <c r="D23" s="30">
        <v>1</v>
      </c>
      <c r="E23" s="44">
        <v>0.052083333333333336</v>
      </c>
      <c r="F23" s="44">
        <v>0.05392361111111111</v>
      </c>
      <c r="G23" s="44">
        <f t="shared" si="0"/>
        <v>0.001840277777777774</v>
      </c>
      <c r="H23" s="72">
        <v>0</v>
      </c>
      <c r="I23" s="72">
        <v>0</v>
      </c>
      <c r="J23" s="72">
        <v>0</v>
      </c>
      <c r="K23" s="72">
        <v>0</v>
      </c>
      <c r="L23" s="72">
        <v>5</v>
      </c>
      <c r="M23" s="72">
        <v>0</v>
      </c>
      <c r="N23" s="72">
        <v>0</v>
      </c>
      <c r="O23" s="72">
        <v>0</v>
      </c>
      <c r="P23" s="72">
        <v>0</v>
      </c>
      <c r="Q23" s="72">
        <v>5</v>
      </c>
      <c r="R23" s="72">
        <v>0</v>
      </c>
      <c r="S23" s="72">
        <v>0</v>
      </c>
      <c r="T23" s="72">
        <v>0</v>
      </c>
      <c r="U23" s="72">
        <v>5</v>
      </c>
      <c r="V23" s="72">
        <v>0</v>
      </c>
      <c r="W23" s="72">
        <v>5</v>
      </c>
      <c r="X23" s="72">
        <v>0</v>
      </c>
      <c r="Y23" s="72">
        <v>0</v>
      </c>
      <c r="Z23" s="72">
        <v>0</v>
      </c>
      <c r="AA23" s="72">
        <v>0</v>
      </c>
      <c r="AB23" s="72">
        <f t="shared" si="1"/>
        <v>20</v>
      </c>
      <c r="AC23" s="44">
        <f t="shared" si="2"/>
        <v>0.0002314814814814815</v>
      </c>
      <c r="AD23" s="44">
        <f t="shared" si="3"/>
        <v>0.0020717592592592554</v>
      </c>
      <c r="AE23" s="45">
        <f>AD23+AD24</f>
        <v>0.004131944444444457</v>
      </c>
      <c r="AF23" s="33">
        <f>AE23*100/AE11</f>
        <v>108.84146341463396</v>
      </c>
      <c r="AG23" s="89" t="s">
        <v>13</v>
      </c>
    </row>
    <row r="24" spans="1:33" ht="15.75">
      <c r="A24" s="148"/>
      <c r="B24" s="138"/>
      <c r="C24" s="150"/>
      <c r="D24" s="32">
        <v>2</v>
      </c>
      <c r="E24" s="48">
        <v>0.18055555555555555</v>
      </c>
      <c r="F24" s="48">
        <v>0.18255787037037038</v>
      </c>
      <c r="G24" s="48">
        <f t="shared" si="0"/>
        <v>0.0020023148148148318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5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0</v>
      </c>
      <c r="AB24" s="73">
        <f t="shared" si="1"/>
        <v>5</v>
      </c>
      <c r="AC24" s="48">
        <f t="shared" si="2"/>
        <v>5.787037037037037E-05</v>
      </c>
      <c r="AD24" s="48">
        <f t="shared" si="3"/>
        <v>0.002060185185185202</v>
      </c>
      <c r="AE24" s="48"/>
      <c r="AF24" s="90"/>
      <c r="AG24" s="91"/>
    </row>
    <row r="25" spans="1:33" ht="15.75">
      <c r="A25" s="135">
        <v>8</v>
      </c>
      <c r="B25" s="137" t="s">
        <v>59</v>
      </c>
      <c r="C25" s="139">
        <v>79</v>
      </c>
      <c r="D25" s="30">
        <v>1</v>
      </c>
      <c r="E25" s="44">
        <v>0.029861111111111113</v>
      </c>
      <c r="F25" s="44">
        <v>0.03155092592592592</v>
      </c>
      <c r="G25" s="44">
        <f t="shared" si="0"/>
        <v>0.0016898148148148072</v>
      </c>
      <c r="H25" s="72">
        <v>0</v>
      </c>
      <c r="I25" s="72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50</v>
      </c>
      <c r="AB25" s="72">
        <f t="shared" si="1"/>
        <v>50</v>
      </c>
      <c r="AC25" s="44">
        <f t="shared" si="2"/>
        <v>0.0005787037037037037</v>
      </c>
      <c r="AD25" s="44">
        <f t="shared" si="3"/>
        <v>0.002268518518518511</v>
      </c>
      <c r="AE25" s="45">
        <f>AD25+AD26</f>
        <v>0.004155092592592566</v>
      </c>
      <c r="AF25" s="33">
        <f>AE25*100/AE11</f>
        <v>109.45121951219392</v>
      </c>
      <c r="AG25" s="89" t="s">
        <v>13</v>
      </c>
    </row>
    <row r="26" spans="1:33" ht="15.75">
      <c r="A26" s="148"/>
      <c r="B26" s="149"/>
      <c r="C26" s="150"/>
      <c r="D26" s="32">
        <v>2</v>
      </c>
      <c r="E26" s="48">
        <v>0.16875</v>
      </c>
      <c r="F26" s="48">
        <v>0.17046296296296296</v>
      </c>
      <c r="G26" s="48">
        <f t="shared" si="0"/>
        <v>0.001712962962962944</v>
      </c>
      <c r="H26" s="73">
        <v>0</v>
      </c>
      <c r="I26" s="73">
        <v>0</v>
      </c>
      <c r="J26" s="73">
        <v>5</v>
      </c>
      <c r="K26" s="73">
        <v>0</v>
      </c>
      <c r="L26" s="73">
        <v>5</v>
      </c>
      <c r="M26" s="73">
        <v>0</v>
      </c>
      <c r="N26" s="73">
        <v>0</v>
      </c>
      <c r="O26" s="73">
        <v>5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f t="shared" si="1"/>
        <v>15</v>
      </c>
      <c r="AC26" s="48">
        <f t="shared" si="2"/>
        <v>0.00017361111111111112</v>
      </c>
      <c r="AD26" s="48">
        <f t="shared" si="3"/>
        <v>0.001886574074074055</v>
      </c>
      <c r="AE26" s="48"/>
      <c r="AF26" s="90"/>
      <c r="AG26" s="91"/>
    </row>
    <row r="27" spans="1:33" ht="15.75">
      <c r="A27" s="135">
        <v>9</v>
      </c>
      <c r="B27" s="137" t="s">
        <v>189</v>
      </c>
      <c r="C27" s="139">
        <v>17</v>
      </c>
      <c r="D27" s="30">
        <v>1</v>
      </c>
      <c r="E27" s="44">
        <v>0.041666666666666664</v>
      </c>
      <c r="F27" s="44">
        <v>0.043356481481481475</v>
      </c>
      <c r="G27" s="44">
        <f t="shared" si="0"/>
        <v>0.0016898148148148107</v>
      </c>
      <c r="H27" s="72">
        <v>0</v>
      </c>
      <c r="I27" s="72">
        <v>0</v>
      </c>
      <c r="J27" s="72">
        <v>5</v>
      </c>
      <c r="K27" s="72">
        <v>0</v>
      </c>
      <c r="L27" s="72">
        <v>50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5</v>
      </c>
      <c r="X27" s="72">
        <v>0</v>
      </c>
      <c r="Y27" s="72">
        <v>0</v>
      </c>
      <c r="Z27" s="72">
        <v>0</v>
      </c>
      <c r="AA27" s="72">
        <v>0</v>
      </c>
      <c r="AB27" s="72">
        <f t="shared" si="1"/>
        <v>60</v>
      </c>
      <c r="AC27" s="44">
        <f t="shared" si="2"/>
        <v>0.0006944444444444445</v>
      </c>
      <c r="AD27" s="44">
        <f t="shared" si="3"/>
        <v>0.0023842592592592552</v>
      </c>
      <c r="AE27" s="45">
        <f>AD27+AD28</f>
        <v>0.004259259259259262</v>
      </c>
      <c r="AF27" s="33">
        <f>AE27*100/AE11</f>
        <v>112.19512195121906</v>
      </c>
      <c r="AG27" s="89" t="s">
        <v>13</v>
      </c>
    </row>
    <row r="28" spans="1:33" ht="15.75">
      <c r="A28" s="148"/>
      <c r="B28" s="149"/>
      <c r="C28" s="150"/>
      <c r="D28" s="32">
        <v>2</v>
      </c>
      <c r="E28" s="48">
        <v>0.17847222222222223</v>
      </c>
      <c r="F28" s="48">
        <v>0.1802314814814815</v>
      </c>
      <c r="G28" s="48">
        <f t="shared" si="0"/>
        <v>0.001759259259259266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5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5</v>
      </c>
      <c r="X28" s="73">
        <v>0</v>
      </c>
      <c r="Y28" s="73">
        <v>0</v>
      </c>
      <c r="Z28" s="73">
        <v>0</v>
      </c>
      <c r="AA28" s="73">
        <v>0</v>
      </c>
      <c r="AB28" s="73">
        <f t="shared" si="1"/>
        <v>10</v>
      </c>
      <c r="AC28" s="48">
        <f t="shared" si="2"/>
        <v>0.00011574074074074075</v>
      </c>
      <c r="AD28" s="48">
        <f t="shared" si="3"/>
        <v>0.0018750000000000067</v>
      </c>
      <c r="AE28" s="48"/>
      <c r="AF28" s="90"/>
      <c r="AG28" s="91"/>
    </row>
    <row r="29" spans="1:33" ht="15.75">
      <c r="A29" s="135">
        <v>10</v>
      </c>
      <c r="B29" s="137" t="s">
        <v>134</v>
      </c>
      <c r="C29" s="139">
        <v>75</v>
      </c>
      <c r="D29" s="30">
        <v>1</v>
      </c>
      <c r="E29" s="44">
        <v>0.05277777777777778</v>
      </c>
      <c r="F29" s="44">
        <v>0.05478009259259259</v>
      </c>
      <c r="G29" s="44">
        <f t="shared" si="0"/>
        <v>0.002002314814814811</v>
      </c>
      <c r="H29" s="72">
        <v>0</v>
      </c>
      <c r="I29" s="72">
        <v>0</v>
      </c>
      <c r="J29" s="72">
        <v>0</v>
      </c>
      <c r="K29" s="72">
        <v>0</v>
      </c>
      <c r="L29" s="72">
        <v>5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5</v>
      </c>
      <c r="Y29" s="72">
        <v>0</v>
      </c>
      <c r="Z29" s="72">
        <v>0</v>
      </c>
      <c r="AA29" s="72">
        <v>5</v>
      </c>
      <c r="AB29" s="72">
        <f t="shared" si="1"/>
        <v>15</v>
      </c>
      <c r="AC29" s="44">
        <f t="shared" si="2"/>
        <v>0.00017361111111111112</v>
      </c>
      <c r="AD29" s="44">
        <f t="shared" si="3"/>
        <v>0.002175925925925922</v>
      </c>
      <c r="AE29" s="45">
        <f>AD29+AD30</f>
        <v>0.004293981481481449</v>
      </c>
      <c r="AF29" s="33">
        <f>AE29*100/AE11</f>
        <v>113.1097560975596</v>
      </c>
      <c r="AG29" s="89" t="s">
        <v>13</v>
      </c>
    </row>
    <row r="30" spans="1:33" ht="15.75">
      <c r="A30" s="148"/>
      <c r="B30" s="149"/>
      <c r="C30" s="150"/>
      <c r="D30" s="32">
        <v>2</v>
      </c>
      <c r="E30" s="48">
        <v>0.1840277777777778</v>
      </c>
      <c r="F30" s="48">
        <v>0.1857986111111111</v>
      </c>
      <c r="G30" s="48">
        <f t="shared" si="0"/>
        <v>0.0017708333333333048</v>
      </c>
      <c r="H30" s="73">
        <v>0</v>
      </c>
      <c r="I30" s="73">
        <v>0</v>
      </c>
      <c r="J30" s="73">
        <v>0</v>
      </c>
      <c r="K30" s="73">
        <v>0</v>
      </c>
      <c r="L30" s="73">
        <v>5</v>
      </c>
      <c r="M30" s="73">
        <v>0</v>
      </c>
      <c r="N30" s="73">
        <v>20</v>
      </c>
      <c r="O30" s="73">
        <v>0</v>
      </c>
      <c r="P30" s="73">
        <v>0</v>
      </c>
      <c r="Q30" s="73">
        <v>0</v>
      </c>
      <c r="R30" s="73">
        <v>0</v>
      </c>
      <c r="S30" s="73">
        <v>0</v>
      </c>
      <c r="T30" s="73">
        <v>0</v>
      </c>
      <c r="U30" s="73">
        <v>0</v>
      </c>
      <c r="V30" s="73">
        <v>0</v>
      </c>
      <c r="W30" s="73">
        <v>0</v>
      </c>
      <c r="X30" s="73">
        <v>0</v>
      </c>
      <c r="Y30" s="73">
        <v>0</v>
      </c>
      <c r="Z30" s="73">
        <v>0</v>
      </c>
      <c r="AA30" s="73">
        <v>5</v>
      </c>
      <c r="AB30" s="73">
        <f t="shared" si="1"/>
        <v>30</v>
      </c>
      <c r="AC30" s="48">
        <f t="shared" si="2"/>
        <v>0.00034722222222222224</v>
      </c>
      <c r="AD30" s="48">
        <f t="shared" si="3"/>
        <v>0.002118055555555527</v>
      </c>
      <c r="AE30" s="48"/>
      <c r="AF30" s="90"/>
      <c r="AG30" s="91"/>
    </row>
    <row r="31" spans="1:33" ht="15.75">
      <c r="A31" s="135">
        <v>11</v>
      </c>
      <c r="B31" s="137" t="s">
        <v>129</v>
      </c>
      <c r="C31" s="139">
        <v>68</v>
      </c>
      <c r="D31" s="30">
        <v>1</v>
      </c>
      <c r="E31" s="44">
        <v>0.030555555555555555</v>
      </c>
      <c r="F31" s="44">
        <v>0.03228009259259259</v>
      </c>
      <c r="G31" s="44">
        <f t="shared" si="0"/>
        <v>0.0017245370370370348</v>
      </c>
      <c r="H31" s="72">
        <v>0</v>
      </c>
      <c r="I31" s="72">
        <v>0</v>
      </c>
      <c r="J31" s="72">
        <v>5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5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 s="72">
        <v>0</v>
      </c>
      <c r="Z31" s="72">
        <v>0</v>
      </c>
      <c r="AA31" s="72">
        <v>5</v>
      </c>
      <c r="AB31" s="72">
        <f t="shared" si="1"/>
        <v>15</v>
      </c>
      <c r="AC31" s="44">
        <f t="shared" si="2"/>
        <v>0.00017361111111111112</v>
      </c>
      <c r="AD31" s="44">
        <f t="shared" si="3"/>
        <v>0.001898148148148146</v>
      </c>
      <c r="AE31" s="45">
        <f>AD31+AD32</f>
        <v>0.004386574074074075</v>
      </c>
      <c r="AF31" s="33">
        <f>AE31*100/AE11</f>
        <v>115.54878048780436</v>
      </c>
      <c r="AG31" s="89" t="s">
        <v>13</v>
      </c>
    </row>
    <row r="32" spans="1:33" ht="15.75">
      <c r="A32" s="148"/>
      <c r="B32" s="149"/>
      <c r="C32" s="150"/>
      <c r="D32" s="32">
        <v>2</v>
      </c>
      <c r="E32" s="48">
        <v>0.16944444444444443</v>
      </c>
      <c r="F32" s="48">
        <v>0.17129629629629628</v>
      </c>
      <c r="G32" s="48">
        <f t="shared" si="0"/>
        <v>0.0018518518518518545</v>
      </c>
      <c r="H32" s="73">
        <v>0</v>
      </c>
      <c r="I32" s="73">
        <v>0</v>
      </c>
      <c r="J32" s="73">
        <v>5</v>
      </c>
      <c r="K32" s="73">
        <v>0</v>
      </c>
      <c r="L32" s="73">
        <v>0</v>
      </c>
      <c r="M32" s="73">
        <v>0</v>
      </c>
      <c r="N32" s="73">
        <v>5</v>
      </c>
      <c r="O32" s="73">
        <v>0</v>
      </c>
      <c r="P32" s="73">
        <v>0</v>
      </c>
      <c r="Q32" s="73">
        <v>20</v>
      </c>
      <c r="R32" s="73">
        <v>0</v>
      </c>
      <c r="S32" s="73">
        <v>0</v>
      </c>
      <c r="T32" s="73">
        <v>0</v>
      </c>
      <c r="U32" s="73">
        <v>5</v>
      </c>
      <c r="V32" s="73">
        <v>0</v>
      </c>
      <c r="W32" s="73">
        <v>0</v>
      </c>
      <c r="X32" s="73">
        <v>0</v>
      </c>
      <c r="Y32" s="73">
        <v>0</v>
      </c>
      <c r="Z32" s="73">
        <v>0</v>
      </c>
      <c r="AA32" s="73">
        <v>20</v>
      </c>
      <c r="AB32" s="73">
        <f t="shared" si="1"/>
        <v>55</v>
      </c>
      <c r="AC32" s="48">
        <f t="shared" si="2"/>
        <v>0.0006365740740740741</v>
      </c>
      <c r="AD32" s="48">
        <f t="shared" si="3"/>
        <v>0.0024884259259259287</v>
      </c>
      <c r="AE32" s="48"/>
      <c r="AF32" s="90"/>
      <c r="AG32" s="91"/>
    </row>
    <row r="33" spans="1:33" ht="15.75">
      <c r="A33" s="135">
        <v>12</v>
      </c>
      <c r="B33" s="137" t="s">
        <v>130</v>
      </c>
      <c r="C33" s="139">
        <v>69</v>
      </c>
      <c r="D33" s="30">
        <v>1</v>
      </c>
      <c r="E33" s="44">
        <v>0.03125</v>
      </c>
      <c r="F33" s="44">
        <v>0.03319444444444444</v>
      </c>
      <c r="G33" s="44">
        <f t="shared" si="0"/>
        <v>0.001944444444444443</v>
      </c>
      <c r="H33" s="72">
        <v>0</v>
      </c>
      <c r="I33" s="72">
        <v>0</v>
      </c>
      <c r="J33" s="72">
        <v>0</v>
      </c>
      <c r="K33" s="72">
        <v>5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72">
        <v>0</v>
      </c>
      <c r="S33" s="72">
        <v>0</v>
      </c>
      <c r="T33" s="72">
        <v>0</v>
      </c>
      <c r="U33" s="72">
        <v>0</v>
      </c>
      <c r="V33" s="72">
        <v>0</v>
      </c>
      <c r="W33" s="72">
        <v>0</v>
      </c>
      <c r="X33" s="72">
        <v>0</v>
      </c>
      <c r="Y33" s="72">
        <v>0</v>
      </c>
      <c r="Z33" s="72">
        <v>5</v>
      </c>
      <c r="AA33" s="72">
        <v>0</v>
      </c>
      <c r="AB33" s="72">
        <f t="shared" si="1"/>
        <v>10</v>
      </c>
      <c r="AC33" s="44">
        <f t="shared" si="2"/>
        <v>0.00011574074074074075</v>
      </c>
      <c r="AD33" s="44">
        <f t="shared" si="3"/>
        <v>0.002060185185185184</v>
      </c>
      <c r="AE33" s="45">
        <f>AD33+AD34</f>
        <v>0.00449074074074077</v>
      </c>
      <c r="AF33" s="33">
        <f>AE33*100/AE11</f>
        <v>118.29268292682949</v>
      </c>
      <c r="AG33" s="89">
        <v>1</v>
      </c>
    </row>
    <row r="34" spans="1:33" ht="15.75">
      <c r="A34" s="148"/>
      <c r="B34" s="149"/>
      <c r="C34" s="150"/>
      <c r="D34" s="32">
        <v>2</v>
      </c>
      <c r="E34" s="48">
        <v>0.17013888888888887</v>
      </c>
      <c r="F34" s="48">
        <v>0.17199074074074075</v>
      </c>
      <c r="G34" s="48">
        <f t="shared" si="0"/>
        <v>0.0018518518518518823</v>
      </c>
      <c r="H34" s="73">
        <v>0</v>
      </c>
      <c r="I34" s="73">
        <v>0</v>
      </c>
      <c r="J34" s="73">
        <v>0</v>
      </c>
      <c r="K34" s="73">
        <v>0</v>
      </c>
      <c r="L34" s="73">
        <v>5</v>
      </c>
      <c r="M34" s="73">
        <v>5</v>
      </c>
      <c r="N34" s="73">
        <v>0</v>
      </c>
      <c r="O34" s="73">
        <v>5</v>
      </c>
      <c r="P34" s="73">
        <v>5</v>
      </c>
      <c r="Q34" s="73">
        <v>20</v>
      </c>
      <c r="R34" s="73">
        <v>0</v>
      </c>
      <c r="S34" s="73">
        <v>0</v>
      </c>
      <c r="T34" s="73">
        <v>0</v>
      </c>
      <c r="U34" s="73">
        <v>0</v>
      </c>
      <c r="V34" s="73">
        <v>0</v>
      </c>
      <c r="W34" s="73">
        <v>5</v>
      </c>
      <c r="X34" s="73">
        <v>0</v>
      </c>
      <c r="Y34" s="73">
        <v>0</v>
      </c>
      <c r="Z34" s="73">
        <v>5</v>
      </c>
      <c r="AA34" s="73">
        <v>0</v>
      </c>
      <c r="AB34" s="73">
        <f t="shared" si="1"/>
        <v>50</v>
      </c>
      <c r="AC34" s="48">
        <f t="shared" si="2"/>
        <v>0.0005787037037037037</v>
      </c>
      <c r="AD34" s="48">
        <f t="shared" si="3"/>
        <v>0.002430555555555586</v>
      </c>
      <c r="AE34" s="48"/>
      <c r="AF34" s="90"/>
      <c r="AG34" s="91"/>
    </row>
    <row r="35" spans="1:33" ht="15.75">
      <c r="A35" s="135">
        <v>13</v>
      </c>
      <c r="B35" s="137" t="s">
        <v>140</v>
      </c>
      <c r="C35" s="139">
        <v>70</v>
      </c>
      <c r="D35" s="30">
        <v>1</v>
      </c>
      <c r="E35" s="44">
        <v>0.051388888888888894</v>
      </c>
      <c r="F35" s="44">
        <v>0.053321759259259256</v>
      </c>
      <c r="G35" s="44">
        <f t="shared" si="0"/>
        <v>0.0019328703703703626</v>
      </c>
      <c r="H35" s="72">
        <v>0</v>
      </c>
      <c r="I35" s="72">
        <v>0</v>
      </c>
      <c r="J35" s="72">
        <v>5</v>
      </c>
      <c r="K35" s="72">
        <v>0</v>
      </c>
      <c r="L35" s="72">
        <v>20</v>
      </c>
      <c r="M35" s="72">
        <v>0</v>
      </c>
      <c r="N35" s="72">
        <v>5</v>
      </c>
      <c r="O35" s="72">
        <v>0</v>
      </c>
      <c r="P35" s="72">
        <v>0</v>
      </c>
      <c r="Q35" s="72">
        <v>5</v>
      </c>
      <c r="R35" s="72">
        <v>0</v>
      </c>
      <c r="S35" s="72">
        <v>0</v>
      </c>
      <c r="T35" s="72">
        <v>0</v>
      </c>
      <c r="U35" s="72">
        <v>0</v>
      </c>
      <c r="V35" s="72">
        <v>5</v>
      </c>
      <c r="W35" s="72">
        <v>0</v>
      </c>
      <c r="X35" s="72">
        <v>5</v>
      </c>
      <c r="Y35" s="72">
        <v>5</v>
      </c>
      <c r="Z35" s="72">
        <v>0</v>
      </c>
      <c r="AA35" s="72">
        <v>5</v>
      </c>
      <c r="AB35" s="72">
        <f t="shared" si="1"/>
        <v>55</v>
      </c>
      <c r="AC35" s="44">
        <f t="shared" si="2"/>
        <v>0.0006365740740740741</v>
      </c>
      <c r="AD35" s="44">
        <f t="shared" si="3"/>
        <v>0.0025694444444444367</v>
      </c>
      <c r="AE35" s="45">
        <f>AD35+AD36</f>
        <v>0.004537037037037032</v>
      </c>
      <c r="AF35" s="33">
        <f>AE35*100/AE11</f>
        <v>119.51219512195053</v>
      </c>
      <c r="AG35" s="89">
        <v>1</v>
      </c>
    </row>
    <row r="36" spans="1:33" ht="15.75">
      <c r="A36" s="148"/>
      <c r="B36" s="149"/>
      <c r="C36" s="150"/>
      <c r="D36" s="32">
        <v>2</v>
      </c>
      <c r="E36" s="48">
        <v>0.18333333333333335</v>
      </c>
      <c r="F36" s="48">
        <v>0.1850115740740741</v>
      </c>
      <c r="G36" s="48">
        <f t="shared" si="0"/>
        <v>0.001678240740740744</v>
      </c>
      <c r="H36" s="73">
        <v>0</v>
      </c>
      <c r="I36" s="73">
        <v>0</v>
      </c>
      <c r="J36" s="73">
        <v>5</v>
      </c>
      <c r="K36" s="73">
        <v>0</v>
      </c>
      <c r="L36" s="73">
        <v>0</v>
      </c>
      <c r="M36" s="73">
        <v>0</v>
      </c>
      <c r="N36" s="73">
        <v>20</v>
      </c>
      <c r="O36" s="73">
        <v>0</v>
      </c>
      <c r="P36" s="73">
        <v>0</v>
      </c>
      <c r="Q36" s="73">
        <v>0</v>
      </c>
      <c r="R36" s="73">
        <v>0</v>
      </c>
      <c r="S36" s="73">
        <v>0</v>
      </c>
      <c r="T36" s="73">
        <v>0</v>
      </c>
      <c r="U36" s="73">
        <v>0</v>
      </c>
      <c r="V36" s="73">
        <v>0</v>
      </c>
      <c r="W36" s="73">
        <v>0</v>
      </c>
      <c r="X36" s="73">
        <v>0</v>
      </c>
      <c r="Y36" s="73">
        <v>0</v>
      </c>
      <c r="Z36" s="73">
        <v>0</v>
      </c>
      <c r="AA36" s="73">
        <v>0</v>
      </c>
      <c r="AB36" s="73">
        <f t="shared" si="1"/>
        <v>25</v>
      </c>
      <c r="AC36" s="48">
        <f t="shared" si="2"/>
        <v>0.00028935185185185184</v>
      </c>
      <c r="AD36" s="48">
        <f t="shared" si="3"/>
        <v>0.001967592592592596</v>
      </c>
      <c r="AE36" s="48"/>
      <c r="AF36" s="90"/>
      <c r="AG36" s="91"/>
    </row>
    <row r="37" spans="1:33" ht="15.75">
      <c r="A37" s="135">
        <v>14</v>
      </c>
      <c r="B37" s="137" t="s">
        <v>143</v>
      </c>
      <c r="C37" s="139">
        <v>74</v>
      </c>
      <c r="D37" s="30">
        <v>1</v>
      </c>
      <c r="E37" s="44">
        <v>0.02847222222222222</v>
      </c>
      <c r="F37" s="44">
        <v>0.030127314814814815</v>
      </c>
      <c r="G37" s="44">
        <f t="shared" si="0"/>
        <v>0.0016550925925925934</v>
      </c>
      <c r="H37" s="72">
        <v>0</v>
      </c>
      <c r="I37" s="72">
        <v>0</v>
      </c>
      <c r="J37" s="72">
        <v>0</v>
      </c>
      <c r="K37" s="72">
        <v>0</v>
      </c>
      <c r="L37" s="72">
        <v>20</v>
      </c>
      <c r="M37" s="72">
        <v>0</v>
      </c>
      <c r="N37" s="72">
        <v>5</v>
      </c>
      <c r="O37" s="72">
        <v>5</v>
      </c>
      <c r="P37" s="72">
        <v>0</v>
      </c>
      <c r="Q37" s="72">
        <v>5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  <c r="W37" s="72">
        <v>5</v>
      </c>
      <c r="X37" s="72">
        <v>5</v>
      </c>
      <c r="Y37" s="72">
        <v>0</v>
      </c>
      <c r="Z37" s="72">
        <v>0</v>
      </c>
      <c r="AA37" s="72">
        <v>20</v>
      </c>
      <c r="AB37" s="72">
        <f t="shared" si="1"/>
        <v>65</v>
      </c>
      <c r="AC37" s="44">
        <f t="shared" si="2"/>
        <v>0.0007523148148148148</v>
      </c>
      <c r="AD37" s="44">
        <f t="shared" si="3"/>
        <v>0.0024074074074074085</v>
      </c>
      <c r="AE37" s="45">
        <f>AD37+AD38</f>
        <v>0.004780092592592597</v>
      </c>
      <c r="AF37" s="33">
        <f>AE37*100/AE11</f>
        <v>125.91463414634099</v>
      </c>
      <c r="AG37" s="89">
        <v>1</v>
      </c>
    </row>
    <row r="38" spans="1:33" ht="15.75">
      <c r="A38" s="148"/>
      <c r="B38" s="149"/>
      <c r="C38" s="150"/>
      <c r="D38" s="32">
        <v>2</v>
      </c>
      <c r="E38" s="48">
        <v>0.1673611111111111</v>
      </c>
      <c r="F38" s="48">
        <v>0.16903935185185184</v>
      </c>
      <c r="G38" s="48">
        <f t="shared" si="0"/>
        <v>0.001678240740740744</v>
      </c>
      <c r="H38" s="73">
        <v>0</v>
      </c>
      <c r="I38" s="73">
        <v>0</v>
      </c>
      <c r="J38" s="73">
        <v>20</v>
      </c>
      <c r="K38" s="73">
        <v>0</v>
      </c>
      <c r="L38" s="73">
        <v>5</v>
      </c>
      <c r="M38" s="73">
        <v>0</v>
      </c>
      <c r="N38" s="73">
        <v>0</v>
      </c>
      <c r="O38" s="73">
        <v>0</v>
      </c>
      <c r="P38" s="73">
        <v>0</v>
      </c>
      <c r="Q38" s="73">
        <v>20</v>
      </c>
      <c r="R38" s="73">
        <v>5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73">
        <v>5</v>
      </c>
      <c r="AA38" s="73">
        <v>5</v>
      </c>
      <c r="AB38" s="73">
        <f t="shared" si="1"/>
        <v>60</v>
      </c>
      <c r="AC38" s="48">
        <f t="shared" si="2"/>
        <v>0.0006944444444444445</v>
      </c>
      <c r="AD38" s="48">
        <f t="shared" si="3"/>
        <v>0.0023726851851851886</v>
      </c>
      <c r="AE38" s="48"/>
      <c r="AF38" s="90"/>
      <c r="AG38" s="91"/>
    </row>
    <row r="39" spans="1:33" ht="15.75">
      <c r="A39" s="135">
        <v>15</v>
      </c>
      <c r="B39" s="137" t="s">
        <v>142</v>
      </c>
      <c r="C39" s="139">
        <v>73</v>
      </c>
      <c r="D39" s="30">
        <v>1</v>
      </c>
      <c r="E39" s="44">
        <v>0.03263888888888889</v>
      </c>
      <c r="F39" s="44">
        <v>0.034571759259259253</v>
      </c>
      <c r="G39" s="44">
        <f t="shared" si="0"/>
        <v>0.0019328703703703626</v>
      </c>
      <c r="H39" s="72">
        <v>0</v>
      </c>
      <c r="I39" s="72">
        <v>0</v>
      </c>
      <c r="J39" s="72">
        <v>0</v>
      </c>
      <c r="K39" s="72">
        <v>0</v>
      </c>
      <c r="L39" s="72">
        <v>20</v>
      </c>
      <c r="M39" s="72">
        <v>0</v>
      </c>
      <c r="N39" s="72">
        <v>0</v>
      </c>
      <c r="O39" s="72">
        <v>20</v>
      </c>
      <c r="P39" s="72">
        <v>0</v>
      </c>
      <c r="Q39" s="72">
        <v>5</v>
      </c>
      <c r="R39" s="72">
        <v>5</v>
      </c>
      <c r="S39" s="72">
        <v>0</v>
      </c>
      <c r="T39" s="72">
        <v>0</v>
      </c>
      <c r="U39" s="72">
        <v>0</v>
      </c>
      <c r="V39" s="72">
        <v>0</v>
      </c>
      <c r="W39" s="72">
        <v>50</v>
      </c>
      <c r="X39" s="72">
        <v>0</v>
      </c>
      <c r="Y39" s="72">
        <v>0</v>
      </c>
      <c r="Z39" s="72">
        <v>0</v>
      </c>
      <c r="AA39" s="72">
        <v>20</v>
      </c>
      <c r="AB39" s="72">
        <f t="shared" si="1"/>
        <v>120</v>
      </c>
      <c r="AC39" s="44">
        <f t="shared" si="2"/>
        <v>0.001388888888888889</v>
      </c>
      <c r="AD39" s="44">
        <f t="shared" si="3"/>
        <v>0.0033217592592592517</v>
      </c>
      <c r="AE39" s="45">
        <f>AD39+AD40</f>
        <v>0.005613425925925945</v>
      </c>
      <c r="AF39" s="33">
        <f>AE39*100/AE11</f>
        <v>147.86585365853642</v>
      </c>
      <c r="AG39" s="89"/>
    </row>
    <row r="40" spans="1:33" ht="15.75">
      <c r="A40" s="148"/>
      <c r="B40" s="149"/>
      <c r="C40" s="150"/>
      <c r="D40" s="32">
        <v>2</v>
      </c>
      <c r="E40" s="48">
        <v>0.17152777777777775</v>
      </c>
      <c r="F40" s="48">
        <v>0.17347222222222222</v>
      </c>
      <c r="G40" s="48">
        <f t="shared" si="0"/>
        <v>0.0019444444444444708</v>
      </c>
      <c r="H40" s="73">
        <v>0</v>
      </c>
      <c r="I40" s="73">
        <v>0</v>
      </c>
      <c r="J40" s="73">
        <v>5</v>
      </c>
      <c r="K40" s="73">
        <v>0</v>
      </c>
      <c r="L40" s="73">
        <v>0</v>
      </c>
      <c r="M40" s="73">
        <v>0</v>
      </c>
      <c r="N40" s="73">
        <v>0</v>
      </c>
      <c r="O40" s="73">
        <v>5</v>
      </c>
      <c r="P40" s="73">
        <v>0</v>
      </c>
      <c r="Q40" s="73">
        <v>0</v>
      </c>
      <c r="R40" s="73">
        <v>0</v>
      </c>
      <c r="S40" s="73">
        <v>0</v>
      </c>
      <c r="T40" s="73">
        <v>0</v>
      </c>
      <c r="U40" s="73">
        <v>0</v>
      </c>
      <c r="V40" s="73">
        <v>0</v>
      </c>
      <c r="W40" s="73">
        <v>0</v>
      </c>
      <c r="X40" s="73">
        <v>0</v>
      </c>
      <c r="Y40" s="73">
        <v>0</v>
      </c>
      <c r="Z40" s="73">
        <v>0</v>
      </c>
      <c r="AA40" s="73">
        <v>20</v>
      </c>
      <c r="AB40" s="73">
        <f t="shared" si="1"/>
        <v>30</v>
      </c>
      <c r="AC40" s="48">
        <f t="shared" si="2"/>
        <v>0.00034722222222222224</v>
      </c>
      <c r="AD40" s="48">
        <f t="shared" si="3"/>
        <v>0.002291666666666693</v>
      </c>
      <c r="AE40" s="48"/>
      <c r="AF40" s="90"/>
      <c r="AG40" s="91"/>
    </row>
    <row r="41" spans="1:33" ht="15.75">
      <c r="A41" s="135">
        <v>16</v>
      </c>
      <c r="B41" s="137" t="s">
        <v>97</v>
      </c>
      <c r="C41" s="139">
        <v>77</v>
      </c>
      <c r="D41" s="30">
        <v>1</v>
      </c>
      <c r="E41" s="44">
        <v>0.03680555555555556</v>
      </c>
      <c r="F41" s="44">
        <v>0.039155092592592596</v>
      </c>
      <c r="G41" s="44">
        <f t="shared" si="0"/>
        <v>0.002349537037037039</v>
      </c>
      <c r="H41" s="72">
        <v>0</v>
      </c>
      <c r="I41" s="72">
        <v>0</v>
      </c>
      <c r="J41" s="72">
        <v>5</v>
      </c>
      <c r="K41" s="72">
        <v>20</v>
      </c>
      <c r="L41" s="72">
        <v>0</v>
      </c>
      <c r="M41" s="72">
        <v>0</v>
      </c>
      <c r="N41" s="72">
        <v>0</v>
      </c>
      <c r="O41" s="72">
        <v>0</v>
      </c>
      <c r="P41" s="72">
        <v>0</v>
      </c>
      <c r="Q41" s="72">
        <v>0</v>
      </c>
      <c r="R41" s="72">
        <v>0</v>
      </c>
      <c r="S41" s="72">
        <v>5</v>
      </c>
      <c r="T41" s="72">
        <v>0</v>
      </c>
      <c r="U41" s="72">
        <v>0</v>
      </c>
      <c r="V41" s="72">
        <v>0</v>
      </c>
      <c r="W41" s="72">
        <v>0</v>
      </c>
      <c r="X41" s="72">
        <v>0</v>
      </c>
      <c r="Y41" s="72">
        <v>0</v>
      </c>
      <c r="Z41" s="72">
        <v>0</v>
      </c>
      <c r="AA41" s="72">
        <v>50</v>
      </c>
      <c r="AB41" s="72">
        <f t="shared" si="1"/>
        <v>80</v>
      </c>
      <c r="AC41" s="44">
        <f t="shared" si="2"/>
        <v>0.000925925925925926</v>
      </c>
      <c r="AD41" s="44">
        <f t="shared" si="3"/>
        <v>0.003275462962962965</v>
      </c>
      <c r="AE41" s="45">
        <f>AD41+AD42</f>
        <v>0.00564814814814817</v>
      </c>
      <c r="AF41" s="33">
        <f>AE41*100/AE11</f>
        <v>148.78048780487794</v>
      </c>
      <c r="AG41" s="89"/>
    </row>
    <row r="42" spans="1:33" ht="15.75">
      <c r="A42" s="148"/>
      <c r="B42" s="149"/>
      <c r="C42" s="150"/>
      <c r="D42" s="32">
        <v>2</v>
      </c>
      <c r="E42" s="48">
        <v>0.175</v>
      </c>
      <c r="F42" s="48">
        <v>0.17708333333333334</v>
      </c>
      <c r="G42" s="48">
        <f t="shared" si="0"/>
        <v>0.0020833333333333537</v>
      </c>
      <c r="H42" s="73">
        <v>0</v>
      </c>
      <c r="I42" s="73">
        <v>0</v>
      </c>
      <c r="J42" s="73">
        <v>0</v>
      </c>
      <c r="K42" s="73">
        <v>0</v>
      </c>
      <c r="L42" s="73">
        <v>20</v>
      </c>
      <c r="M42" s="73">
        <v>0</v>
      </c>
      <c r="N42" s="73">
        <v>0</v>
      </c>
      <c r="O42" s="73">
        <v>0</v>
      </c>
      <c r="P42" s="73">
        <v>0</v>
      </c>
      <c r="Q42" s="73">
        <v>0</v>
      </c>
      <c r="R42" s="73">
        <v>0</v>
      </c>
      <c r="S42" s="73">
        <v>0</v>
      </c>
      <c r="T42" s="73">
        <v>0</v>
      </c>
      <c r="U42" s="73">
        <v>0</v>
      </c>
      <c r="V42" s="73">
        <v>0</v>
      </c>
      <c r="W42" s="73">
        <v>0</v>
      </c>
      <c r="X42" s="73">
        <v>0</v>
      </c>
      <c r="Y42" s="73">
        <v>0</v>
      </c>
      <c r="Z42" s="73">
        <v>0</v>
      </c>
      <c r="AA42" s="73">
        <v>5</v>
      </c>
      <c r="AB42" s="73">
        <f t="shared" si="1"/>
        <v>25</v>
      </c>
      <c r="AC42" s="48">
        <f t="shared" si="2"/>
        <v>0.00028935185185185184</v>
      </c>
      <c r="AD42" s="48">
        <f t="shared" si="3"/>
        <v>0.0023726851851852055</v>
      </c>
      <c r="AE42" s="48"/>
      <c r="AF42" s="90"/>
      <c r="AG42" s="91"/>
    </row>
    <row r="43" spans="1:33" ht="15.75">
      <c r="A43" s="135">
        <v>17</v>
      </c>
      <c r="B43" s="137" t="s">
        <v>133</v>
      </c>
      <c r="C43" s="139">
        <v>18</v>
      </c>
      <c r="D43" s="30">
        <v>1</v>
      </c>
      <c r="E43" s="44">
        <v>0.03819444444444444</v>
      </c>
      <c r="F43" s="44">
        <v>0.04010416666666667</v>
      </c>
      <c r="G43" s="44">
        <f t="shared" si="0"/>
        <v>0.0019097222222222293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  <c r="M43" s="72">
        <v>0</v>
      </c>
      <c r="N43" s="72">
        <v>0</v>
      </c>
      <c r="O43" s="72">
        <v>0</v>
      </c>
      <c r="P43" s="72">
        <v>0</v>
      </c>
      <c r="Q43" s="72">
        <v>20</v>
      </c>
      <c r="R43" s="72">
        <v>5</v>
      </c>
      <c r="S43" s="72">
        <v>0</v>
      </c>
      <c r="T43" s="72">
        <v>0</v>
      </c>
      <c r="U43" s="72">
        <v>0</v>
      </c>
      <c r="V43" s="72">
        <v>0</v>
      </c>
      <c r="W43" s="72">
        <v>5</v>
      </c>
      <c r="X43" s="72">
        <v>5</v>
      </c>
      <c r="Y43" s="72">
        <v>0</v>
      </c>
      <c r="Z43" s="72">
        <v>0</v>
      </c>
      <c r="AA43" s="72">
        <v>20</v>
      </c>
      <c r="AB43" s="72">
        <f t="shared" si="1"/>
        <v>55</v>
      </c>
      <c r="AC43" s="44">
        <f t="shared" si="2"/>
        <v>0.0006365740740740741</v>
      </c>
      <c r="AD43" s="44">
        <f t="shared" si="3"/>
        <v>0.0025462962962963034</v>
      </c>
      <c r="AE43" s="45">
        <f>AD43+AD44</f>
        <v>0.0058912037037037015</v>
      </c>
      <c r="AF43" s="33">
        <f>AE43*100/AE11</f>
        <v>155.1829268292675</v>
      </c>
      <c r="AG43" s="89"/>
    </row>
    <row r="44" spans="1:33" ht="15.75">
      <c r="A44" s="148"/>
      <c r="B44" s="149"/>
      <c r="C44" s="150"/>
      <c r="D44" s="32">
        <v>2</v>
      </c>
      <c r="E44" s="48">
        <v>0.17569444444444446</v>
      </c>
      <c r="F44" s="48">
        <v>0.17782407407407408</v>
      </c>
      <c r="G44" s="48">
        <f t="shared" si="0"/>
        <v>0.00212962962962962</v>
      </c>
      <c r="H44" s="73">
        <v>0</v>
      </c>
      <c r="I44" s="73">
        <v>0</v>
      </c>
      <c r="J44" s="73">
        <v>5</v>
      </c>
      <c r="K44" s="73">
        <v>0</v>
      </c>
      <c r="L44" s="73">
        <v>5</v>
      </c>
      <c r="M44" s="73">
        <v>0</v>
      </c>
      <c r="N44" s="73">
        <v>0</v>
      </c>
      <c r="O44" s="73">
        <v>5</v>
      </c>
      <c r="P44" s="73">
        <v>5</v>
      </c>
      <c r="Q44" s="73">
        <v>50</v>
      </c>
      <c r="R44" s="73">
        <v>20</v>
      </c>
      <c r="S44" s="73">
        <v>0</v>
      </c>
      <c r="T44" s="73">
        <v>0</v>
      </c>
      <c r="U44" s="73">
        <v>0</v>
      </c>
      <c r="V44" s="73">
        <v>0</v>
      </c>
      <c r="W44" s="73">
        <v>0</v>
      </c>
      <c r="X44" s="73">
        <v>0</v>
      </c>
      <c r="Y44" s="73">
        <v>5</v>
      </c>
      <c r="Z44" s="73">
        <v>5</v>
      </c>
      <c r="AA44" s="73">
        <v>5</v>
      </c>
      <c r="AB44" s="73">
        <f t="shared" si="1"/>
        <v>105</v>
      </c>
      <c r="AC44" s="48">
        <f t="shared" si="2"/>
        <v>0.0012152777777777778</v>
      </c>
      <c r="AD44" s="48">
        <f t="shared" si="3"/>
        <v>0.003344907407407398</v>
      </c>
      <c r="AE44" s="48"/>
      <c r="AF44" s="90"/>
      <c r="AG44" s="91"/>
    </row>
    <row r="45" spans="1:33" ht="15.75">
      <c r="A45" s="135">
        <v>18</v>
      </c>
      <c r="B45" s="137" t="s">
        <v>156</v>
      </c>
      <c r="C45" s="139">
        <v>64</v>
      </c>
      <c r="D45" s="30">
        <v>1</v>
      </c>
      <c r="E45" s="44">
        <v>0.03888888888888889</v>
      </c>
      <c r="F45" s="44">
        <v>0.04107638888888889</v>
      </c>
      <c r="G45" s="44">
        <f t="shared" si="0"/>
        <v>0.002187500000000002</v>
      </c>
      <c r="H45" s="72">
        <v>0</v>
      </c>
      <c r="I45" s="72">
        <v>0</v>
      </c>
      <c r="J45" s="72">
        <v>5</v>
      </c>
      <c r="K45" s="72">
        <v>0</v>
      </c>
      <c r="L45" s="72">
        <v>0</v>
      </c>
      <c r="M45" s="72">
        <v>0</v>
      </c>
      <c r="N45" s="72">
        <v>5</v>
      </c>
      <c r="O45" s="72">
        <v>0</v>
      </c>
      <c r="P45" s="72">
        <v>0</v>
      </c>
      <c r="Q45" s="72">
        <v>0</v>
      </c>
      <c r="R45" s="72">
        <v>5</v>
      </c>
      <c r="S45" s="72">
        <v>0</v>
      </c>
      <c r="T45" s="72">
        <v>0</v>
      </c>
      <c r="U45" s="72">
        <v>5</v>
      </c>
      <c r="V45" s="72">
        <v>5</v>
      </c>
      <c r="W45" s="72">
        <v>0</v>
      </c>
      <c r="X45" s="72">
        <v>5</v>
      </c>
      <c r="Y45" s="72">
        <v>50</v>
      </c>
      <c r="Z45" s="72">
        <v>0</v>
      </c>
      <c r="AA45" s="72">
        <v>50</v>
      </c>
      <c r="AB45" s="72">
        <f t="shared" si="1"/>
        <v>130</v>
      </c>
      <c r="AC45" s="44">
        <f t="shared" si="2"/>
        <v>0.0015046296296296296</v>
      </c>
      <c r="AD45" s="44">
        <f t="shared" si="3"/>
        <v>0.0036921296296296316</v>
      </c>
      <c r="AE45" s="45">
        <f>AD45+AD46</f>
        <v>0.006944444444444441</v>
      </c>
      <c r="AF45" s="33">
        <f>AE45*100/AE11</f>
        <v>182.92682926829173</v>
      </c>
      <c r="AG45" s="89"/>
    </row>
    <row r="46" spans="1:33" ht="15.75">
      <c r="A46" s="148"/>
      <c r="B46" s="149"/>
      <c r="C46" s="150"/>
      <c r="D46" s="32">
        <v>2</v>
      </c>
      <c r="E46" s="48">
        <v>0.1763888888888889</v>
      </c>
      <c r="F46" s="48">
        <v>0.17859953703703704</v>
      </c>
      <c r="G46" s="48">
        <f t="shared" si="0"/>
        <v>0.002210648148148142</v>
      </c>
      <c r="H46" s="73">
        <v>0</v>
      </c>
      <c r="I46" s="73">
        <v>0</v>
      </c>
      <c r="J46" s="73">
        <v>5</v>
      </c>
      <c r="K46" s="73">
        <v>0</v>
      </c>
      <c r="L46" s="73">
        <v>0</v>
      </c>
      <c r="M46" s="73">
        <v>0</v>
      </c>
      <c r="N46" s="73">
        <v>0</v>
      </c>
      <c r="O46" s="73">
        <v>5</v>
      </c>
      <c r="P46" s="73">
        <v>20</v>
      </c>
      <c r="Q46" s="73">
        <v>0</v>
      </c>
      <c r="R46" s="73">
        <v>0</v>
      </c>
      <c r="S46" s="73">
        <v>0</v>
      </c>
      <c r="T46" s="73">
        <v>0</v>
      </c>
      <c r="U46" s="73">
        <v>5</v>
      </c>
      <c r="V46" s="73">
        <v>5</v>
      </c>
      <c r="W46" s="73">
        <v>0</v>
      </c>
      <c r="X46" s="73">
        <v>0</v>
      </c>
      <c r="Y46" s="73">
        <v>0</v>
      </c>
      <c r="Z46" s="73">
        <v>0</v>
      </c>
      <c r="AA46" s="73">
        <v>50</v>
      </c>
      <c r="AB46" s="73">
        <f t="shared" si="1"/>
        <v>90</v>
      </c>
      <c r="AC46" s="48">
        <f t="shared" si="2"/>
        <v>0.0010416666666666667</v>
      </c>
      <c r="AD46" s="48">
        <f t="shared" si="3"/>
        <v>0.0032523148148148086</v>
      </c>
      <c r="AE46" s="48"/>
      <c r="AF46" s="90"/>
      <c r="AG46" s="91"/>
    </row>
    <row r="47" spans="1:33" ht="15.75">
      <c r="A47" s="135">
        <v>19</v>
      </c>
      <c r="B47" s="137" t="s">
        <v>137</v>
      </c>
      <c r="C47" s="139">
        <v>66</v>
      </c>
      <c r="D47" s="30">
        <v>1</v>
      </c>
      <c r="E47" s="44">
        <v>0.04027777777777778</v>
      </c>
      <c r="F47" s="44">
        <v>0.04287037037037037</v>
      </c>
      <c r="G47" s="44">
        <f t="shared" si="0"/>
        <v>0.002592592592592591</v>
      </c>
      <c r="H47" s="72">
        <v>0</v>
      </c>
      <c r="I47" s="72">
        <v>0</v>
      </c>
      <c r="J47" s="72">
        <v>0</v>
      </c>
      <c r="K47" s="72">
        <v>5</v>
      </c>
      <c r="L47" s="72">
        <v>0</v>
      </c>
      <c r="M47" s="72">
        <v>0</v>
      </c>
      <c r="N47" s="72">
        <v>5</v>
      </c>
      <c r="O47" s="72">
        <v>20</v>
      </c>
      <c r="P47" s="72">
        <v>0</v>
      </c>
      <c r="Q47" s="72">
        <v>50</v>
      </c>
      <c r="R47" s="72">
        <v>0</v>
      </c>
      <c r="S47" s="72">
        <v>5</v>
      </c>
      <c r="T47" s="72">
        <v>0</v>
      </c>
      <c r="U47" s="72">
        <v>0</v>
      </c>
      <c r="V47" s="72">
        <v>0</v>
      </c>
      <c r="W47" s="72">
        <v>0</v>
      </c>
      <c r="X47" s="72">
        <v>0</v>
      </c>
      <c r="Y47" s="72">
        <v>0</v>
      </c>
      <c r="Z47" s="72">
        <v>0</v>
      </c>
      <c r="AA47" s="72">
        <v>50</v>
      </c>
      <c r="AB47" s="72">
        <f t="shared" si="1"/>
        <v>135</v>
      </c>
      <c r="AC47" s="44">
        <f t="shared" si="2"/>
        <v>0.0015625</v>
      </c>
      <c r="AD47" s="44">
        <f t="shared" si="3"/>
        <v>0.0041550925925925904</v>
      </c>
      <c r="AE47" s="45">
        <f>AD47+AD48</f>
        <v>0.007303240740740716</v>
      </c>
      <c r="AF47" s="33">
        <f>AE47*100/AE11</f>
        <v>192.37804878048627</v>
      </c>
      <c r="AG47" s="89"/>
    </row>
    <row r="48" spans="1:33" ht="15.75">
      <c r="A48" s="148"/>
      <c r="B48" s="149"/>
      <c r="C48" s="150"/>
      <c r="D48" s="32">
        <v>2</v>
      </c>
      <c r="E48" s="48">
        <v>0.17777777777777778</v>
      </c>
      <c r="F48" s="48">
        <v>0.18005787037037035</v>
      </c>
      <c r="G48" s="48">
        <f t="shared" si="0"/>
        <v>0.0022800925925925697</v>
      </c>
      <c r="H48" s="73">
        <v>0</v>
      </c>
      <c r="I48" s="73">
        <v>0</v>
      </c>
      <c r="J48" s="73">
        <v>5</v>
      </c>
      <c r="K48" s="73">
        <v>0</v>
      </c>
      <c r="L48" s="73">
        <v>50</v>
      </c>
      <c r="M48" s="73">
        <v>0</v>
      </c>
      <c r="N48" s="73">
        <v>0</v>
      </c>
      <c r="O48" s="73">
        <v>5</v>
      </c>
      <c r="P48" s="73">
        <v>5</v>
      </c>
      <c r="Q48" s="73">
        <v>0</v>
      </c>
      <c r="R48" s="73">
        <v>0</v>
      </c>
      <c r="S48" s="73">
        <v>0</v>
      </c>
      <c r="T48" s="73">
        <v>0</v>
      </c>
      <c r="U48" s="73">
        <v>5</v>
      </c>
      <c r="V48" s="73">
        <v>0</v>
      </c>
      <c r="W48" s="73">
        <v>0</v>
      </c>
      <c r="X48" s="73">
        <v>0</v>
      </c>
      <c r="Y48" s="73">
        <v>0</v>
      </c>
      <c r="Z48" s="73">
        <v>0</v>
      </c>
      <c r="AA48" s="73">
        <v>5</v>
      </c>
      <c r="AB48" s="73">
        <f t="shared" si="1"/>
        <v>75</v>
      </c>
      <c r="AC48" s="48">
        <f t="shared" si="2"/>
        <v>0.0008680555555555555</v>
      </c>
      <c r="AD48" s="48">
        <f t="shared" si="3"/>
        <v>0.003148148148148125</v>
      </c>
      <c r="AE48" s="48"/>
      <c r="AF48" s="90"/>
      <c r="AG48" s="91"/>
    </row>
    <row r="49" spans="1:33" ht="15.75">
      <c r="A49" s="135">
        <v>20</v>
      </c>
      <c r="B49" s="137" t="s">
        <v>157</v>
      </c>
      <c r="C49" s="139">
        <v>65</v>
      </c>
      <c r="D49" s="30">
        <v>1</v>
      </c>
      <c r="E49" s="44">
        <v>0.042361111111111106</v>
      </c>
      <c r="F49" s="44">
        <v>0.04438657407407407</v>
      </c>
      <c r="G49" s="44">
        <f t="shared" si="0"/>
        <v>0.002025462962962965</v>
      </c>
      <c r="H49" s="72">
        <v>0</v>
      </c>
      <c r="I49" s="72">
        <v>0</v>
      </c>
      <c r="J49" s="72">
        <v>50</v>
      </c>
      <c r="K49" s="72">
        <v>0</v>
      </c>
      <c r="L49" s="72">
        <v>20</v>
      </c>
      <c r="M49" s="72">
        <v>0</v>
      </c>
      <c r="N49" s="72">
        <v>5</v>
      </c>
      <c r="O49" s="72">
        <v>0</v>
      </c>
      <c r="P49" s="72">
        <v>0</v>
      </c>
      <c r="Q49" s="72">
        <v>50</v>
      </c>
      <c r="R49" s="72">
        <v>0</v>
      </c>
      <c r="S49" s="72">
        <v>5</v>
      </c>
      <c r="T49" s="72">
        <v>0</v>
      </c>
      <c r="U49" s="72">
        <v>20</v>
      </c>
      <c r="V49" s="72">
        <v>0</v>
      </c>
      <c r="W49" s="72">
        <v>0</v>
      </c>
      <c r="X49" s="72">
        <v>0</v>
      </c>
      <c r="Y49" s="72">
        <v>50</v>
      </c>
      <c r="Z49" s="72">
        <v>5</v>
      </c>
      <c r="AA49" s="72">
        <v>50</v>
      </c>
      <c r="AB49" s="72">
        <f t="shared" si="1"/>
        <v>255</v>
      </c>
      <c r="AC49" s="44">
        <f t="shared" si="2"/>
        <v>0.002951388888888889</v>
      </c>
      <c r="AD49" s="44">
        <f t="shared" si="3"/>
        <v>0.004976851851851854</v>
      </c>
      <c r="AE49" s="45">
        <f>AD49+AD50</f>
        <v>0.010451388888888916</v>
      </c>
      <c r="AF49" s="33">
        <f>AE49*100/AE11</f>
        <v>275.3048780487799</v>
      </c>
      <c r="AG49" s="89"/>
    </row>
    <row r="50" spans="1:33" ht="15.75">
      <c r="A50" s="148"/>
      <c r="B50" s="149"/>
      <c r="C50" s="150"/>
      <c r="D50" s="32">
        <v>2</v>
      </c>
      <c r="E50" s="48">
        <v>0.17916666666666667</v>
      </c>
      <c r="F50" s="48">
        <v>0.18145833333333336</v>
      </c>
      <c r="G50" s="48">
        <f t="shared" si="0"/>
        <v>0.002291666666666692</v>
      </c>
      <c r="H50" s="73">
        <v>0</v>
      </c>
      <c r="I50" s="73">
        <v>20</v>
      </c>
      <c r="J50" s="73">
        <v>20</v>
      </c>
      <c r="K50" s="73">
        <v>5</v>
      </c>
      <c r="L50" s="73">
        <v>50</v>
      </c>
      <c r="M50" s="73">
        <v>0</v>
      </c>
      <c r="N50" s="73">
        <v>0</v>
      </c>
      <c r="O50" s="73">
        <v>5</v>
      </c>
      <c r="P50" s="73">
        <v>20</v>
      </c>
      <c r="Q50" s="73">
        <v>50</v>
      </c>
      <c r="R50" s="73">
        <v>0</v>
      </c>
      <c r="S50" s="73">
        <v>50</v>
      </c>
      <c r="T50" s="73">
        <v>0</v>
      </c>
      <c r="U50" s="73">
        <v>0</v>
      </c>
      <c r="V50" s="73">
        <v>0</v>
      </c>
      <c r="W50" s="73">
        <v>5</v>
      </c>
      <c r="X50" s="73">
        <v>0</v>
      </c>
      <c r="Y50" s="73">
        <v>0</v>
      </c>
      <c r="Z50" s="73">
        <v>0</v>
      </c>
      <c r="AA50" s="73">
        <v>50</v>
      </c>
      <c r="AB50" s="73">
        <f t="shared" si="1"/>
        <v>275</v>
      </c>
      <c r="AC50" s="48">
        <f t="shared" si="2"/>
        <v>0.00318287037037037</v>
      </c>
      <c r="AD50" s="48">
        <f t="shared" si="3"/>
        <v>0.0054745370370370625</v>
      </c>
      <c r="AE50" s="48"/>
      <c r="AF50" s="90"/>
      <c r="AG50" s="91"/>
    </row>
    <row r="51" spans="1:33" ht="15.75">
      <c r="A51" s="135"/>
      <c r="B51" s="137" t="s">
        <v>138</v>
      </c>
      <c r="C51" s="139">
        <v>67</v>
      </c>
      <c r="D51" s="30">
        <v>1</v>
      </c>
      <c r="E51" s="44" t="s">
        <v>198</v>
      </c>
      <c r="F51" s="44"/>
      <c r="G51" s="44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44"/>
      <c r="AD51" s="44"/>
      <c r="AE51" s="45"/>
      <c r="AF51" s="33"/>
      <c r="AG51" s="89"/>
    </row>
    <row r="52" spans="1:33" ht="15.75">
      <c r="A52" s="148"/>
      <c r="B52" s="149"/>
      <c r="C52" s="150"/>
      <c r="D52" s="32">
        <v>2</v>
      </c>
      <c r="E52" s="48" t="s">
        <v>198</v>
      </c>
      <c r="F52" s="48"/>
      <c r="G52" s="48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48"/>
      <c r="AD52" s="48"/>
      <c r="AE52" s="48"/>
      <c r="AF52" s="90"/>
      <c r="AG52" s="91"/>
    </row>
    <row r="53" spans="1:33" ht="15.75">
      <c r="A53" s="135"/>
      <c r="B53" s="137" t="s">
        <v>141</v>
      </c>
      <c r="C53" s="139">
        <v>71</v>
      </c>
      <c r="D53" s="30">
        <v>1</v>
      </c>
      <c r="E53" s="44" t="s">
        <v>198</v>
      </c>
      <c r="F53" s="44"/>
      <c r="G53" s="44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44"/>
      <c r="AD53" s="44"/>
      <c r="AE53" s="45"/>
      <c r="AF53" s="33"/>
      <c r="AG53" s="89"/>
    </row>
    <row r="54" spans="1:33" ht="15.75">
      <c r="A54" s="148"/>
      <c r="B54" s="149"/>
      <c r="C54" s="150"/>
      <c r="D54" s="32">
        <v>2</v>
      </c>
      <c r="E54" s="48" t="s">
        <v>198</v>
      </c>
      <c r="F54" s="48"/>
      <c r="G54" s="48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48"/>
      <c r="AD54" s="48"/>
      <c r="AE54" s="48"/>
      <c r="AF54" s="90"/>
      <c r="AG54" s="91"/>
    </row>
    <row r="55" spans="1:33" ht="15.75">
      <c r="A55" s="135"/>
      <c r="B55" s="137" t="s">
        <v>34</v>
      </c>
      <c r="C55" s="139">
        <v>76</v>
      </c>
      <c r="D55" s="30">
        <v>1</v>
      </c>
      <c r="E55" s="44" t="s">
        <v>198</v>
      </c>
      <c r="F55" s="44"/>
      <c r="G55" s="44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44"/>
      <c r="AD55" s="44"/>
      <c r="AE55" s="45"/>
      <c r="AF55" s="33"/>
      <c r="AG55" s="89"/>
    </row>
    <row r="56" spans="1:33" ht="15.75">
      <c r="A56" s="136"/>
      <c r="B56" s="138"/>
      <c r="C56" s="140"/>
      <c r="D56" s="32">
        <v>2</v>
      </c>
      <c r="E56" s="48" t="s">
        <v>198</v>
      </c>
      <c r="F56" s="48"/>
      <c r="G56" s="48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48"/>
      <c r="AD56" s="48"/>
      <c r="AE56" s="48"/>
      <c r="AF56" s="90"/>
      <c r="AG56" s="91"/>
    </row>
    <row r="58" spans="2:5" ht="15.75">
      <c r="B58" s="7" t="s">
        <v>46</v>
      </c>
      <c r="C58" s="7"/>
      <c r="D58" s="7"/>
      <c r="E58" s="7"/>
    </row>
    <row r="59" spans="2:5" ht="15.75">
      <c r="B59" s="7" t="s">
        <v>47</v>
      </c>
      <c r="C59" s="7"/>
      <c r="D59" s="7"/>
      <c r="E59" s="7"/>
    </row>
  </sheetData>
  <mergeCells count="85">
    <mergeCell ref="A2:AG2"/>
    <mergeCell ref="A3:AG3"/>
    <mergeCell ref="A4:AG4"/>
    <mergeCell ref="A5:AG5"/>
    <mergeCell ref="A9:A10"/>
    <mergeCell ref="B9:B10"/>
    <mergeCell ref="C9:C10"/>
    <mergeCell ref="D9:D10"/>
    <mergeCell ref="E9:G9"/>
    <mergeCell ref="H9:AA9"/>
    <mergeCell ref="AB9:AB10"/>
    <mergeCell ref="AC9:AC10"/>
    <mergeCell ref="AD9:AD10"/>
    <mergeCell ref="AE9:AE10"/>
    <mergeCell ref="AF9:AF10"/>
    <mergeCell ref="AG9:AG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  <mergeCell ref="A53:A54"/>
    <mergeCell ref="B53:B54"/>
    <mergeCell ref="C53:C54"/>
    <mergeCell ref="B41:B42"/>
    <mergeCell ref="C41:C42"/>
    <mergeCell ref="A43:A44"/>
    <mergeCell ref="B43:B44"/>
    <mergeCell ref="A55:A56"/>
    <mergeCell ref="B55:B56"/>
    <mergeCell ref="C55:C56"/>
    <mergeCell ref="A37:A38"/>
    <mergeCell ref="B37:B38"/>
    <mergeCell ref="C37:C38"/>
    <mergeCell ref="A39:A40"/>
    <mergeCell ref="B39:B40"/>
    <mergeCell ref="C39:C40"/>
    <mergeCell ref="A41:A42"/>
    <mergeCell ref="C43:C44"/>
    <mergeCell ref="A45:A46"/>
    <mergeCell ref="B45:B46"/>
    <mergeCell ref="C45:C46"/>
    <mergeCell ref="A51:A52"/>
    <mergeCell ref="B51:B52"/>
    <mergeCell ref="C51:C52"/>
    <mergeCell ref="A47:A48"/>
    <mergeCell ref="B47:B48"/>
    <mergeCell ref="C47:C48"/>
    <mergeCell ref="A49:A50"/>
    <mergeCell ref="B49:B50"/>
    <mergeCell ref="C49:C50"/>
  </mergeCells>
  <printOptions/>
  <pageMargins left="0.75" right="0.75" top="1" bottom="1" header="0.5" footer="0.5"/>
  <pageSetup horizontalDpi="600" verticalDpi="6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AH33"/>
  <sheetViews>
    <sheetView view="pageBreakPreview" zoomScale="75" zoomScaleSheetLayoutView="75" workbookViewId="0" topLeftCell="Q8">
      <selection activeCell="AH18" sqref="AH18"/>
    </sheetView>
  </sheetViews>
  <sheetFormatPr defaultColWidth="9.140625" defaultRowHeight="12.75"/>
  <cols>
    <col min="1" max="1" width="7.57421875" style="0" customWidth="1"/>
    <col min="2" max="2" width="33.00390625" style="0" customWidth="1"/>
    <col min="3" max="3" width="9.8515625" style="0" customWidth="1"/>
    <col min="4" max="4" width="8.140625" style="0" customWidth="1"/>
    <col min="5" max="5" width="11.00390625" style="0" customWidth="1"/>
    <col min="6" max="6" width="10.7109375" style="0" customWidth="1"/>
    <col min="7" max="7" width="15.421875" style="0" customWidth="1"/>
    <col min="8" max="8" width="4.140625" style="0" customWidth="1"/>
    <col min="9" max="9" width="3.8515625" style="0" customWidth="1"/>
    <col min="10" max="10" width="4.140625" style="0" customWidth="1"/>
    <col min="11" max="11" width="4.421875" style="0" customWidth="1"/>
    <col min="12" max="12" width="4.57421875" style="0" customWidth="1"/>
    <col min="13" max="26" width="4.8515625" style="0" customWidth="1"/>
    <col min="27" max="27" width="5.28125" style="0" customWidth="1"/>
    <col min="28" max="28" width="12.57421875" style="0" customWidth="1"/>
    <col min="29" max="29" width="11.421875" style="0" customWidth="1"/>
    <col min="30" max="30" width="11.140625" style="0" customWidth="1"/>
    <col min="31" max="31" width="12.57421875" style="0" customWidth="1"/>
    <col min="32" max="32" width="9.8515625" style="0" customWidth="1"/>
    <col min="33" max="33" width="11.421875" style="0" customWidth="1"/>
    <col min="34" max="34" width="6.140625" style="0" customWidth="1"/>
    <col min="35" max="35" width="7.8515625" style="0" customWidth="1"/>
    <col min="36" max="36" width="10.57421875" style="0" customWidth="1"/>
    <col min="37" max="37" width="11.140625" style="0" customWidth="1"/>
    <col min="38" max="38" width="11.8515625" style="0" customWidth="1"/>
  </cols>
  <sheetData>
    <row r="2" spans="1:34" ht="24" customHeight="1">
      <c r="A2" s="141" t="s">
        <v>33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3"/>
      <c r="AC2" s="143"/>
      <c r="AD2" s="143"/>
      <c r="AE2" s="143"/>
      <c r="AF2" s="143"/>
      <c r="AG2" s="143"/>
      <c r="AH2" s="1"/>
    </row>
    <row r="3" spans="1:33" ht="18.75">
      <c r="A3" s="144" t="s">
        <v>40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5"/>
      <c r="AC3" s="145"/>
      <c r="AD3" s="145"/>
      <c r="AE3" s="145"/>
      <c r="AF3" s="145"/>
      <c r="AG3" s="145"/>
    </row>
    <row r="4" spans="1:33" ht="16.5">
      <c r="A4" s="146" t="s">
        <v>41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5"/>
      <c r="AC4" s="145"/>
      <c r="AD4" s="145"/>
      <c r="AE4" s="145"/>
      <c r="AF4" s="145"/>
      <c r="AG4" s="145"/>
    </row>
    <row r="5" spans="1:33" ht="18.75">
      <c r="A5" s="144" t="s">
        <v>158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5"/>
      <c r="AC5" s="145"/>
      <c r="AD5" s="145"/>
      <c r="AE5" s="145"/>
      <c r="AF5" s="145"/>
      <c r="AG5" s="145"/>
    </row>
    <row r="6" spans="1:31" ht="20.25">
      <c r="A6" s="7" t="s">
        <v>43</v>
      </c>
      <c r="B6" s="7"/>
      <c r="C6" s="7"/>
      <c r="D6" s="7"/>
      <c r="E6" s="6"/>
      <c r="F6" s="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E6" s="7" t="s">
        <v>151</v>
      </c>
    </row>
    <row r="7" spans="1:31" ht="18.75">
      <c r="A7" s="7" t="s">
        <v>159</v>
      </c>
      <c r="B7" s="7"/>
      <c r="C7" s="7"/>
      <c r="D7" s="7"/>
      <c r="E7" s="8"/>
      <c r="F7" s="8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E7" s="7" t="s">
        <v>45</v>
      </c>
    </row>
    <row r="8" spans="1:6" ht="18.75">
      <c r="A8" s="9"/>
      <c r="B8" s="9"/>
      <c r="C8" s="9"/>
      <c r="D8" s="9"/>
      <c r="E8" s="9"/>
      <c r="F8" s="9"/>
    </row>
    <row r="9" spans="1:33" ht="15.75">
      <c r="A9" s="135" t="s">
        <v>37</v>
      </c>
      <c r="B9" s="162" t="s">
        <v>38</v>
      </c>
      <c r="C9" s="151" t="s">
        <v>39</v>
      </c>
      <c r="D9" s="151" t="s">
        <v>16</v>
      </c>
      <c r="E9" s="159" t="s">
        <v>2</v>
      </c>
      <c r="F9" s="160"/>
      <c r="G9" s="161"/>
      <c r="H9" s="154" t="s">
        <v>122</v>
      </c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6"/>
      <c r="AB9" s="157" t="s">
        <v>125</v>
      </c>
      <c r="AC9" s="151" t="s">
        <v>126</v>
      </c>
      <c r="AD9" s="151" t="s">
        <v>127</v>
      </c>
      <c r="AE9" s="151" t="s">
        <v>35</v>
      </c>
      <c r="AF9" s="151" t="s">
        <v>64</v>
      </c>
      <c r="AG9" s="151"/>
    </row>
    <row r="10" spans="1:33" ht="31.5" customHeight="1">
      <c r="A10" s="136"/>
      <c r="B10" s="134"/>
      <c r="C10" s="152"/>
      <c r="D10" s="152"/>
      <c r="E10" s="76" t="s">
        <v>3</v>
      </c>
      <c r="F10" s="82" t="s">
        <v>4</v>
      </c>
      <c r="G10" s="76" t="s">
        <v>5</v>
      </c>
      <c r="H10" s="78">
        <v>1</v>
      </c>
      <c r="I10" s="79">
        <v>2</v>
      </c>
      <c r="J10" s="79">
        <v>3</v>
      </c>
      <c r="K10" s="79">
        <v>4</v>
      </c>
      <c r="L10" s="79">
        <v>5</v>
      </c>
      <c r="M10" s="79">
        <v>6</v>
      </c>
      <c r="N10" s="79">
        <v>7</v>
      </c>
      <c r="O10" s="79">
        <v>8</v>
      </c>
      <c r="P10" s="79">
        <v>9</v>
      </c>
      <c r="Q10" s="79">
        <v>10</v>
      </c>
      <c r="R10" s="79">
        <v>11</v>
      </c>
      <c r="S10" s="79">
        <v>12</v>
      </c>
      <c r="T10" s="79">
        <v>13</v>
      </c>
      <c r="U10" s="79">
        <v>14</v>
      </c>
      <c r="V10" s="79">
        <v>15</v>
      </c>
      <c r="W10" s="79">
        <v>16</v>
      </c>
      <c r="X10" s="79">
        <v>17</v>
      </c>
      <c r="Y10" s="79">
        <v>18</v>
      </c>
      <c r="Z10" s="79">
        <v>19</v>
      </c>
      <c r="AA10" s="79">
        <v>20</v>
      </c>
      <c r="AB10" s="158"/>
      <c r="AC10" s="153"/>
      <c r="AD10" s="153"/>
      <c r="AE10" s="152"/>
      <c r="AF10" s="153"/>
      <c r="AG10" s="152"/>
    </row>
    <row r="11" spans="1:33" ht="15.75">
      <c r="A11" s="135" t="s">
        <v>8</v>
      </c>
      <c r="B11" s="137" t="s">
        <v>59</v>
      </c>
      <c r="C11" s="139">
        <v>81</v>
      </c>
      <c r="D11" s="30">
        <v>1</v>
      </c>
      <c r="E11" s="44">
        <v>0.014583333333333332</v>
      </c>
      <c r="F11" s="49">
        <v>0.01579861111111111</v>
      </c>
      <c r="G11" s="49">
        <f>F11-E11</f>
        <v>0.0012152777777777787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72">
        <f>SUM(H11:AA11)</f>
        <v>0</v>
      </c>
      <c r="AC11" s="46">
        <f>AB11/86400</f>
        <v>0</v>
      </c>
      <c r="AD11" s="44">
        <f>G11+AC11</f>
        <v>0.0012152777777777787</v>
      </c>
      <c r="AE11" s="46">
        <f>AD11+AD12</f>
        <v>0.002384259259259258</v>
      </c>
      <c r="AF11" s="33">
        <f>AE11*100/AE11</f>
        <v>100</v>
      </c>
      <c r="AG11" s="89"/>
    </row>
    <row r="12" spans="1:33" ht="15.75">
      <c r="A12" s="148"/>
      <c r="B12" s="138"/>
      <c r="C12" s="140"/>
      <c r="D12" s="32">
        <v>2</v>
      </c>
      <c r="E12" s="48">
        <v>0.15416666666666667</v>
      </c>
      <c r="F12" s="51">
        <v>0.15533564814814815</v>
      </c>
      <c r="G12" s="51">
        <f aca="true" t="shared" si="0" ref="G12:G28">F12-E12</f>
        <v>0.0011689814814814792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73">
        <v>0</v>
      </c>
      <c r="N12" s="28">
        <v>0</v>
      </c>
      <c r="O12" s="28">
        <v>0</v>
      </c>
      <c r="P12" s="28">
        <v>0</v>
      </c>
      <c r="Q12" s="28">
        <v>0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0</v>
      </c>
      <c r="AB12" s="73">
        <f aca="true" t="shared" si="1" ref="AB12:AB28">SUM(H12:AA12)</f>
        <v>0</v>
      </c>
      <c r="AC12" s="75">
        <f aca="true" t="shared" si="2" ref="AC12:AC28">AB12/86400</f>
        <v>0</v>
      </c>
      <c r="AD12" s="48">
        <f aca="true" t="shared" si="3" ref="AD12:AD28">G12+AC12</f>
        <v>0.0011689814814814792</v>
      </c>
      <c r="AE12" s="75"/>
      <c r="AF12" s="90"/>
      <c r="AG12" s="91"/>
    </row>
    <row r="13" spans="1:33" ht="15.75">
      <c r="A13" s="135" t="s">
        <v>0</v>
      </c>
      <c r="B13" s="137" t="s">
        <v>189</v>
      </c>
      <c r="C13" s="139">
        <v>17</v>
      </c>
      <c r="D13" s="30">
        <v>1</v>
      </c>
      <c r="E13" s="44">
        <v>0.015972222222222224</v>
      </c>
      <c r="F13" s="44">
        <v>0.01724537037037037</v>
      </c>
      <c r="G13" s="44">
        <f t="shared" si="0"/>
        <v>0.0012731481481481448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f t="shared" si="1"/>
        <v>0</v>
      </c>
      <c r="AC13" s="44">
        <f t="shared" si="2"/>
        <v>0</v>
      </c>
      <c r="AD13" s="44">
        <f t="shared" si="3"/>
        <v>0.0012731481481481448</v>
      </c>
      <c r="AE13" s="45">
        <f>AD13+AD14</f>
        <v>0.002581018518518507</v>
      </c>
      <c r="AF13" s="33">
        <f>AE13*100/AE11</f>
        <v>108.2524271844656</v>
      </c>
      <c r="AG13" s="89"/>
    </row>
    <row r="14" spans="1:33" ht="15.75">
      <c r="A14" s="148"/>
      <c r="B14" s="149"/>
      <c r="C14" s="150"/>
      <c r="D14" s="32">
        <v>2</v>
      </c>
      <c r="E14" s="48">
        <v>0.15555555555555556</v>
      </c>
      <c r="F14" s="48">
        <v>0.15686342592592592</v>
      </c>
      <c r="G14" s="48">
        <f t="shared" si="0"/>
        <v>0.001307870370370362</v>
      </c>
      <c r="H14" s="73">
        <v>0</v>
      </c>
      <c r="I14" s="73">
        <v>0</v>
      </c>
      <c r="J14" s="73">
        <v>0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0</v>
      </c>
      <c r="AA14" s="73">
        <v>0</v>
      </c>
      <c r="AB14" s="73">
        <f t="shared" si="1"/>
        <v>0</v>
      </c>
      <c r="AC14" s="48">
        <f t="shared" si="2"/>
        <v>0</v>
      </c>
      <c r="AD14" s="48">
        <f t="shared" si="3"/>
        <v>0.001307870370370362</v>
      </c>
      <c r="AE14" s="48"/>
      <c r="AF14" s="90"/>
      <c r="AG14" s="42"/>
    </row>
    <row r="15" spans="1:33" ht="15.75">
      <c r="A15" s="135" t="s">
        <v>9</v>
      </c>
      <c r="B15" s="137" t="s">
        <v>77</v>
      </c>
      <c r="C15" s="139">
        <v>14</v>
      </c>
      <c r="D15" s="30">
        <v>1</v>
      </c>
      <c r="E15" s="44">
        <v>0.015277777777777777</v>
      </c>
      <c r="F15" s="44">
        <v>0.016655092592592593</v>
      </c>
      <c r="G15" s="44">
        <f t="shared" si="0"/>
        <v>0.0013773148148148156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f t="shared" si="1"/>
        <v>0</v>
      </c>
      <c r="AC15" s="44">
        <f t="shared" si="2"/>
        <v>0</v>
      </c>
      <c r="AD15" s="44">
        <f t="shared" si="3"/>
        <v>0.0013773148148148156</v>
      </c>
      <c r="AE15" s="45">
        <f>AD15+AD16</f>
        <v>0.0027662037037036995</v>
      </c>
      <c r="AF15" s="33">
        <f>AE15*100/AE11</f>
        <v>116.01941747572805</v>
      </c>
      <c r="AG15" s="89"/>
    </row>
    <row r="16" spans="1:33" ht="15.75">
      <c r="A16" s="148"/>
      <c r="B16" s="149"/>
      <c r="C16" s="150"/>
      <c r="D16" s="32">
        <v>2</v>
      </c>
      <c r="E16" s="48">
        <v>0.15486111111111112</v>
      </c>
      <c r="F16" s="48">
        <v>0.15625</v>
      </c>
      <c r="G16" s="48">
        <f t="shared" si="0"/>
        <v>0.001388888888888884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3">
        <v>0</v>
      </c>
      <c r="V16" s="73">
        <v>0</v>
      </c>
      <c r="W16" s="73">
        <v>0</v>
      </c>
      <c r="X16" s="73">
        <v>0</v>
      </c>
      <c r="Y16" s="73">
        <v>0</v>
      </c>
      <c r="Z16" s="73">
        <v>0</v>
      </c>
      <c r="AA16" s="73">
        <v>0</v>
      </c>
      <c r="AB16" s="73">
        <f t="shared" si="1"/>
        <v>0</v>
      </c>
      <c r="AC16" s="48">
        <f t="shared" si="2"/>
        <v>0</v>
      </c>
      <c r="AD16" s="48">
        <f t="shared" si="3"/>
        <v>0.001388888888888884</v>
      </c>
      <c r="AE16" s="48"/>
      <c r="AF16" s="90"/>
      <c r="AG16" s="42"/>
    </row>
    <row r="17" spans="1:33" ht="15.75">
      <c r="A17" s="135">
        <v>4</v>
      </c>
      <c r="B17" s="137" t="s">
        <v>67</v>
      </c>
      <c r="C17" s="139">
        <v>20</v>
      </c>
      <c r="D17" s="30">
        <v>1</v>
      </c>
      <c r="E17" s="44">
        <v>0.017361111111111112</v>
      </c>
      <c r="F17" s="44">
        <v>0.018819444444444448</v>
      </c>
      <c r="G17" s="44">
        <f t="shared" si="0"/>
        <v>0.0014583333333333358</v>
      </c>
      <c r="H17" s="72">
        <v>0</v>
      </c>
      <c r="I17" s="72">
        <v>0</v>
      </c>
      <c r="J17" s="72">
        <v>5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f t="shared" si="1"/>
        <v>5</v>
      </c>
      <c r="AC17" s="44">
        <f t="shared" si="2"/>
        <v>5.787037037037037E-05</v>
      </c>
      <c r="AD17" s="44">
        <f t="shared" si="3"/>
        <v>0.0015162037037037062</v>
      </c>
      <c r="AE17" s="45">
        <f>AD17+AD18</f>
        <v>0.002986111111111112</v>
      </c>
      <c r="AF17" s="33">
        <f>AE17*100/AE11</f>
        <v>125.24271844660205</v>
      </c>
      <c r="AG17" s="89"/>
    </row>
    <row r="18" spans="1:33" ht="15.75">
      <c r="A18" s="148"/>
      <c r="B18" s="138"/>
      <c r="C18" s="150"/>
      <c r="D18" s="32">
        <v>2</v>
      </c>
      <c r="E18" s="48">
        <v>0.15694444444444444</v>
      </c>
      <c r="F18" s="48">
        <v>0.15841435185185185</v>
      </c>
      <c r="G18" s="48">
        <f t="shared" si="0"/>
        <v>0.0014699074074074059</v>
      </c>
      <c r="H18" s="73">
        <v>0</v>
      </c>
      <c r="I18" s="73">
        <v>0</v>
      </c>
      <c r="J18" s="73">
        <v>0</v>
      </c>
      <c r="K18" s="73">
        <v>0</v>
      </c>
      <c r="L18" s="73">
        <v>0</v>
      </c>
      <c r="M18" s="73">
        <v>0</v>
      </c>
      <c r="N18" s="73">
        <v>0</v>
      </c>
      <c r="O18" s="73">
        <v>0</v>
      </c>
      <c r="P18" s="73">
        <v>0</v>
      </c>
      <c r="Q18" s="73">
        <v>0</v>
      </c>
      <c r="R18" s="73">
        <v>0</v>
      </c>
      <c r="S18" s="73">
        <v>0</v>
      </c>
      <c r="T18" s="73">
        <v>0</v>
      </c>
      <c r="U18" s="73">
        <v>0</v>
      </c>
      <c r="V18" s="73">
        <v>0</v>
      </c>
      <c r="W18" s="73">
        <v>0</v>
      </c>
      <c r="X18" s="73">
        <v>0</v>
      </c>
      <c r="Y18" s="73">
        <v>0</v>
      </c>
      <c r="Z18" s="73">
        <v>0</v>
      </c>
      <c r="AA18" s="73">
        <v>0</v>
      </c>
      <c r="AB18" s="73">
        <f t="shared" si="1"/>
        <v>0</v>
      </c>
      <c r="AC18" s="48">
        <f t="shared" si="2"/>
        <v>0</v>
      </c>
      <c r="AD18" s="48">
        <f t="shared" si="3"/>
        <v>0.0014699074074074059</v>
      </c>
      <c r="AE18" s="48"/>
      <c r="AF18" s="90"/>
      <c r="AG18" s="42"/>
    </row>
    <row r="19" spans="1:33" ht="15.75">
      <c r="A19" s="135">
        <v>5</v>
      </c>
      <c r="B19" s="137" t="s">
        <v>87</v>
      </c>
      <c r="C19" s="139">
        <v>21</v>
      </c>
      <c r="D19" s="30">
        <v>1</v>
      </c>
      <c r="E19" s="44">
        <v>0.016666666666666666</v>
      </c>
      <c r="F19" s="44">
        <v>0.018414351851851852</v>
      </c>
      <c r="G19" s="44">
        <f t="shared" si="0"/>
        <v>0.0017476851851851855</v>
      </c>
      <c r="H19" s="72">
        <v>0</v>
      </c>
      <c r="I19" s="72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f t="shared" si="1"/>
        <v>0</v>
      </c>
      <c r="AC19" s="44">
        <f t="shared" si="2"/>
        <v>0</v>
      </c>
      <c r="AD19" s="44">
        <f t="shared" si="3"/>
        <v>0.0017476851851851855</v>
      </c>
      <c r="AE19" s="45">
        <f>AD19+AD20</f>
        <v>0.00319444444444444</v>
      </c>
      <c r="AF19" s="33">
        <f>AE19*100/AE11</f>
        <v>133.98058252427174</v>
      </c>
      <c r="AG19" s="88"/>
    </row>
    <row r="20" spans="1:33" ht="15.75">
      <c r="A20" s="148"/>
      <c r="B20" s="138"/>
      <c r="C20" s="150"/>
      <c r="D20" s="32">
        <v>2</v>
      </c>
      <c r="E20" s="48">
        <v>0.15625</v>
      </c>
      <c r="F20" s="48">
        <v>0.15763888888888888</v>
      </c>
      <c r="G20" s="48">
        <f t="shared" si="0"/>
        <v>0.001388888888888884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  <c r="P20" s="73">
        <v>0</v>
      </c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3">
        <v>0</v>
      </c>
      <c r="W20" s="73">
        <v>0</v>
      </c>
      <c r="X20" s="73">
        <v>0</v>
      </c>
      <c r="Y20" s="73">
        <v>0</v>
      </c>
      <c r="Z20" s="73">
        <v>0</v>
      </c>
      <c r="AA20" s="73">
        <v>5</v>
      </c>
      <c r="AB20" s="73">
        <f t="shared" si="1"/>
        <v>5</v>
      </c>
      <c r="AC20" s="48">
        <f t="shared" si="2"/>
        <v>5.787037037037037E-05</v>
      </c>
      <c r="AD20" s="48">
        <f t="shared" si="3"/>
        <v>0.0014467592592592544</v>
      </c>
      <c r="AE20" s="48"/>
      <c r="AF20" s="90"/>
      <c r="AG20" s="42"/>
    </row>
    <row r="21" spans="1:33" ht="15.75">
      <c r="A21" s="135">
        <v>6</v>
      </c>
      <c r="B21" s="137" t="s">
        <v>132</v>
      </c>
      <c r="C21" s="139">
        <v>16</v>
      </c>
      <c r="D21" s="30">
        <v>1</v>
      </c>
      <c r="E21" s="44">
        <v>0.01875</v>
      </c>
      <c r="F21" s="44">
        <v>0.0203125</v>
      </c>
      <c r="G21" s="44">
        <f t="shared" si="0"/>
        <v>0.0015625000000000014</v>
      </c>
      <c r="H21" s="72">
        <v>0</v>
      </c>
      <c r="I21" s="72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5</v>
      </c>
      <c r="X21" s="72">
        <v>0</v>
      </c>
      <c r="Y21" s="72">
        <v>0</v>
      </c>
      <c r="Z21" s="72">
        <v>0</v>
      </c>
      <c r="AA21" s="72">
        <v>0</v>
      </c>
      <c r="AB21" s="72">
        <f t="shared" si="1"/>
        <v>5</v>
      </c>
      <c r="AC21" s="44">
        <f t="shared" si="2"/>
        <v>5.787037037037037E-05</v>
      </c>
      <c r="AD21" s="44">
        <f t="shared" si="3"/>
        <v>0.0016203703703703718</v>
      </c>
      <c r="AE21" s="45">
        <f>AD21+AD22</f>
        <v>0.003217592592592594</v>
      </c>
      <c r="AF21" s="33">
        <f>AE21*100/AE11</f>
        <v>134.95145631067976</v>
      </c>
      <c r="AG21" s="88"/>
    </row>
    <row r="22" spans="1:33" ht="15.75">
      <c r="A22" s="148"/>
      <c r="B22" s="149"/>
      <c r="C22" s="150"/>
      <c r="D22" s="32">
        <v>2</v>
      </c>
      <c r="E22" s="48">
        <v>0.15833333333333333</v>
      </c>
      <c r="F22" s="48">
        <v>0.15993055555555555</v>
      </c>
      <c r="G22" s="48">
        <f t="shared" si="0"/>
        <v>0.001597222222222222</v>
      </c>
      <c r="H22" s="73">
        <v>0</v>
      </c>
      <c r="I22" s="73">
        <v>0</v>
      </c>
      <c r="J22" s="73">
        <v>0</v>
      </c>
      <c r="K22" s="73">
        <v>0</v>
      </c>
      <c r="L22" s="73">
        <v>0</v>
      </c>
      <c r="M22" s="73">
        <v>0</v>
      </c>
      <c r="N22" s="73">
        <v>0</v>
      </c>
      <c r="O22" s="73">
        <v>0</v>
      </c>
      <c r="P22" s="73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73">
        <v>0</v>
      </c>
      <c r="W22" s="73">
        <v>0</v>
      </c>
      <c r="X22" s="73">
        <v>0</v>
      </c>
      <c r="Y22" s="73">
        <v>0</v>
      </c>
      <c r="Z22" s="73">
        <v>0</v>
      </c>
      <c r="AA22" s="73">
        <v>0</v>
      </c>
      <c r="AB22" s="73">
        <f t="shared" si="1"/>
        <v>0</v>
      </c>
      <c r="AC22" s="48">
        <f t="shared" si="2"/>
        <v>0</v>
      </c>
      <c r="AD22" s="48">
        <f t="shared" si="3"/>
        <v>0.001597222222222222</v>
      </c>
      <c r="AE22" s="48"/>
      <c r="AF22" s="90"/>
      <c r="AG22" s="42"/>
    </row>
    <row r="23" spans="1:33" ht="15.75">
      <c r="A23" s="135">
        <v>7</v>
      </c>
      <c r="B23" s="137" t="s">
        <v>97</v>
      </c>
      <c r="C23" s="139">
        <v>11</v>
      </c>
      <c r="D23" s="30">
        <v>1</v>
      </c>
      <c r="E23" s="44">
        <v>0.018055555555555557</v>
      </c>
      <c r="F23" s="44">
        <v>0.019618055555555555</v>
      </c>
      <c r="G23" s="44">
        <f t="shared" si="0"/>
        <v>0.001562499999999998</v>
      </c>
      <c r="H23" s="72">
        <v>0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f t="shared" si="1"/>
        <v>0</v>
      </c>
      <c r="AC23" s="44">
        <f t="shared" si="2"/>
        <v>0</v>
      </c>
      <c r="AD23" s="44">
        <f t="shared" si="3"/>
        <v>0.001562499999999998</v>
      </c>
      <c r="AE23" s="45">
        <f>AD23+AD24</f>
        <v>0.0032638888888888848</v>
      </c>
      <c r="AF23" s="33">
        <f>AE23*100/AE11</f>
        <v>136.89320388349503</v>
      </c>
      <c r="AG23" s="88"/>
    </row>
    <row r="24" spans="1:33" ht="15.75">
      <c r="A24" s="148"/>
      <c r="B24" s="138"/>
      <c r="C24" s="150"/>
      <c r="D24" s="32">
        <v>2</v>
      </c>
      <c r="E24" s="48">
        <v>0.15763888888888888</v>
      </c>
      <c r="F24" s="48">
        <v>0.1592824074074074</v>
      </c>
      <c r="G24" s="48">
        <f t="shared" si="0"/>
        <v>0.0016435185185185164</v>
      </c>
      <c r="H24" s="73">
        <v>0</v>
      </c>
      <c r="I24" s="73">
        <v>0</v>
      </c>
      <c r="J24" s="73">
        <v>0</v>
      </c>
      <c r="K24" s="73">
        <v>0</v>
      </c>
      <c r="L24" s="73">
        <v>0</v>
      </c>
      <c r="M24" s="73">
        <v>0</v>
      </c>
      <c r="N24" s="73">
        <v>0</v>
      </c>
      <c r="O24" s="73">
        <v>0</v>
      </c>
      <c r="P24" s="73">
        <v>0</v>
      </c>
      <c r="Q24" s="73">
        <v>0</v>
      </c>
      <c r="R24" s="73">
        <v>0</v>
      </c>
      <c r="S24" s="73">
        <v>0</v>
      </c>
      <c r="T24" s="73">
        <v>0</v>
      </c>
      <c r="U24" s="73">
        <v>0</v>
      </c>
      <c r="V24" s="73">
        <v>0</v>
      </c>
      <c r="W24" s="73">
        <v>0</v>
      </c>
      <c r="X24" s="73">
        <v>0</v>
      </c>
      <c r="Y24" s="73">
        <v>0</v>
      </c>
      <c r="Z24" s="73">
        <v>0</v>
      </c>
      <c r="AA24" s="73">
        <v>5</v>
      </c>
      <c r="AB24" s="73">
        <f t="shared" si="1"/>
        <v>5</v>
      </c>
      <c r="AC24" s="48">
        <f t="shared" si="2"/>
        <v>5.787037037037037E-05</v>
      </c>
      <c r="AD24" s="48">
        <f t="shared" si="3"/>
        <v>0.0017013888888888868</v>
      </c>
      <c r="AE24" s="48"/>
      <c r="AF24" s="90"/>
      <c r="AG24" s="42"/>
    </row>
    <row r="25" spans="1:33" ht="15.75">
      <c r="A25" s="135">
        <v>8</v>
      </c>
      <c r="B25" s="137" t="s">
        <v>133</v>
      </c>
      <c r="C25" s="139">
        <v>18</v>
      </c>
      <c r="D25" s="30">
        <v>1</v>
      </c>
      <c r="E25" s="44">
        <v>0.019444444444444445</v>
      </c>
      <c r="F25" s="44">
        <v>0.021284722222222222</v>
      </c>
      <c r="G25" s="44">
        <f t="shared" si="0"/>
        <v>0.0018402777777777775</v>
      </c>
      <c r="H25" s="72">
        <v>0</v>
      </c>
      <c r="I25" s="72">
        <v>0</v>
      </c>
      <c r="J25" s="72">
        <v>5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2">
        <f t="shared" si="1"/>
        <v>5</v>
      </c>
      <c r="AC25" s="44">
        <f t="shared" si="2"/>
        <v>5.787037037037037E-05</v>
      </c>
      <c r="AD25" s="44">
        <f t="shared" si="3"/>
        <v>0.001898148148148148</v>
      </c>
      <c r="AE25" s="45">
        <f>AD25+AD26</f>
        <v>0.003553240740740731</v>
      </c>
      <c r="AF25" s="33">
        <f>AE25*100/AE11</f>
        <v>149.0291262135919</v>
      </c>
      <c r="AG25" s="88"/>
    </row>
    <row r="26" spans="1:33" ht="15.75">
      <c r="A26" s="148"/>
      <c r="B26" s="149"/>
      <c r="C26" s="150"/>
      <c r="D26" s="32">
        <v>2</v>
      </c>
      <c r="E26" s="48">
        <v>0.15902777777777777</v>
      </c>
      <c r="F26" s="48">
        <v>0.16068287037037035</v>
      </c>
      <c r="G26" s="48">
        <f t="shared" si="0"/>
        <v>0.001655092592592583</v>
      </c>
      <c r="H26" s="73">
        <v>0</v>
      </c>
      <c r="I26" s="73">
        <v>0</v>
      </c>
      <c r="J26" s="73">
        <v>0</v>
      </c>
      <c r="K26" s="73">
        <v>0</v>
      </c>
      <c r="L26" s="73">
        <v>0</v>
      </c>
      <c r="M26" s="73">
        <v>0</v>
      </c>
      <c r="N26" s="73">
        <v>0</v>
      </c>
      <c r="O26" s="73">
        <v>0</v>
      </c>
      <c r="P26" s="73">
        <v>0</v>
      </c>
      <c r="Q26" s="73">
        <v>0</v>
      </c>
      <c r="R26" s="73">
        <v>0</v>
      </c>
      <c r="S26" s="73">
        <v>0</v>
      </c>
      <c r="T26" s="73">
        <v>0</v>
      </c>
      <c r="U26" s="73">
        <v>0</v>
      </c>
      <c r="V26" s="73">
        <v>0</v>
      </c>
      <c r="W26" s="73">
        <v>0</v>
      </c>
      <c r="X26" s="73">
        <v>0</v>
      </c>
      <c r="Y26" s="73">
        <v>0</v>
      </c>
      <c r="Z26" s="73">
        <v>0</v>
      </c>
      <c r="AA26" s="73">
        <v>0</v>
      </c>
      <c r="AB26" s="73">
        <f t="shared" si="1"/>
        <v>0</v>
      </c>
      <c r="AC26" s="48">
        <f t="shared" si="2"/>
        <v>0</v>
      </c>
      <c r="AD26" s="48">
        <f t="shared" si="3"/>
        <v>0.001655092592592583</v>
      </c>
      <c r="AE26" s="48"/>
      <c r="AF26" s="90"/>
      <c r="AG26" s="42"/>
    </row>
    <row r="27" spans="1:33" ht="15.75">
      <c r="A27" s="135">
        <v>9</v>
      </c>
      <c r="B27" s="137" t="s">
        <v>77</v>
      </c>
      <c r="C27" s="139">
        <v>80</v>
      </c>
      <c r="D27" s="30">
        <v>1</v>
      </c>
      <c r="E27" s="44">
        <v>0.02013888888888889</v>
      </c>
      <c r="F27" s="44">
        <v>0.021979166666666664</v>
      </c>
      <c r="G27" s="44">
        <f t="shared" si="0"/>
        <v>0.001840277777777774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72">
        <v>0</v>
      </c>
      <c r="AA27" s="72">
        <v>0</v>
      </c>
      <c r="AB27" s="72">
        <f t="shared" si="1"/>
        <v>0</v>
      </c>
      <c r="AC27" s="44">
        <f t="shared" si="2"/>
        <v>0</v>
      </c>
      <c r="AD27" s="44">
        <f t="shared" si="3"/>
        <v>0.001840277777777774</v>
      </c>
      <c r="AE27" s="45">
        <f>AD27+AD28</f>
        <v>0.003587962962962937</v>
      </c>
      <c r="AF27" s="33">
        <f>AE27*100/AE11</f>
        <v>150.48543689320286</v>
      </c>
      <c r="AG27" s="88"/>
    </row>
    <row r="28" spans="1:33" ht="15.75">
      <c r="A28" s="148"/>
      <c r="B28" s="149"/>
      <c r="C28" s="150"/>
      <c r="D28" s="32">
        <v>2</v>
      </c>
      <c r="E28" s="48">
        <v>0.15972222222222224</v>
      </c>
      <c r="F28" s="48">
        <v>0.16135416666666666</v>
      </c>
      <c r="G28" s="48">
        <f t="shared" si="0"/>
        <v>0.001631944444444422</v>
      </c>
      <c r="H28" s="73">
        <v>5</v>
      </c>
      <c r="I28" s="73">
        <v>0</v>
      </c>
      <c r="J28" s="73">
        <v>5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3">
        <v>0</v>
      </c>
      <c r="Q28" s="73">
        <v>0</v>
      </c>
      <c r="R28" s="73">
        <v>0</v>
      </c>
      <c r="S28" s="73">
        <v>0</v>
      </c>
      <c r="T28" s="73">
        <v>0</v>
      </c>
      <c r="U28" s="73">
        <v>0</v>
      </c>
      <c r="V28" s="73">
        <v>0</v>
      </c>
      <c r="W28" s="73">
        <v>0</v>
      </c>
      <c r="X28" s="73">
        <v>0</v>
      </c>
      <c r="Y28" s="73">
        <v>0</v>
      </c>
      <c r="Z28" s="73">
        <v>0</v>
      </c>
      <c r="AA28" s="73">
        <v>0</v>
      </c>
      <c r="AB28" s="73">
        <f t="shared" si="1"/>
        <v>10</v>
      </c>
      <c r="AC28" s="48">
        <f t="shared" si="2"/>
        <v>0.00011574074074074075</v>
      </c>
      <c r="AD28" s="48">
        <f t="shared" si="3"/>
        <v>0.0017476851851851627</v>
      </c>
      <c r="AE28" s="48"/>
      <c r="AF28" s="90"/>
      <c r="AG28" s="42"/>
    </row>
    <row r="29" spans="1:33" ht="15.75">
      <c r="A29" s="135"/>
      <c r="B29" s="137" t="s">
        <v>107</v>
      </c>
      <c r="C29" s="139">
        <v>82</v>
      </c>
      <c r="D29" s="30">
        <v>1</v>
      </c>
      <c r="E29" s="44" t="s">
        <v>198</v>
      </c>
      <c r="F29" s="44"/>
      <c r="G29" s="44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44"/>
      <c r="AD29" s="44"/>
      <c r="AE29" s="45"/>
      <c r="AF29" s="33"/>
      <c r="AG29" s="88"/>
    </row>
    <row r="30" spans="1:33" ht="15.75">
      <c r="A30" s="136"/>
      <c r="B30" s="138"/>
      <c r="C30" s="140"/>
      <c r="D30" s="32">
        <v>2</v>
      </c>
      <c r="E30" s="48" t="s">
        <v>198</v>
      </c>
      <c r="F30" s="48"/>
      <c r="G30" s="48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48"/>
      <c r="AD30" s="48"/>
      <c r="AE30" s="48"/>
      <c r="AF30" s="90"/>
      <c r="AG30" s="42"/>
    </row>
    <row r="32" spans="2:5" ht="15.75">
      <c r="B32" s="7" t="s">
        <v>46</v>
      </c>
      <c r="C32" s="7"/>
      <c r="D32" s="7"/>
      <c r="E32" s="7"/>
    </row>
    <row r="33" spans="2:5" ht="15.75">
      <c r="B33" s="7" t="s">
        <v>47</v>
      </c>
      <c r="C33" s="7"/>
      <c r="D33" s="7"/>
      <c r="E33" s="7"/>
    </row>
  </sheetData>
  <mergeCells count="46">
    <mergeCell ref="A2:AG2"/>
    <mergeCell ref="A3:AG3"/>
    <mergeCell ref="A4:AG4"/>
    <mergeCell ref="A5:AG5"/>
    <mergeCell ref="A9:A10"/>
    <mergeCell ref="B9:B10"/>
    <mergeCell ref="C9:C10"/>
    <mergeCell ref="D9:D10"/>
    <mergeCell ref="E9:G9"/>
    <mergeCell ref="H9:AA9"/>
    <mergeCell ref="AB9:AB10"/>
    <mergeCell ref="AC9:AC10"/>
    <mergeCell ref="AD9:AD10"/>
    <mergeCell ref="AE9:AE10"/>
    <mergeCell ref="AF9:AF10"/>
    <mergeCell ref="AG9:AG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C19:C20"/>
    <mergeCell ref="A21:A22"/>
    <mergeCell ref="C21:C22"/>
    <mergeCell ref="B21:B22"/>
    <mergeCell ref="A27:A28"/>
    <mergeCell ref="B27:B28"/>
    <mergeCell ref="A19:A20"/>
    <mergeCell ref="B19:B20"/>
    <mergeCell ref="C27:C28"/>
    <mergeCell ref="A29:A30"/>
    <mergeCell ref="C29:C30"/>
    <mergeCell ref="A23:A24"/>
    <mergeCell ref="B23:B24"/>
    <mergeCell ref="C23:C24"/>
    <mergeCell ref="A25:A26"/>
    <mergeCell ref="B25:B26"/>
    <mergeCell ref="C25:C26"/>
    <mergeCell ref="B29:B30"/>
  </mergeCells>
  <printOptions/>
  <pageMargins left="0.75" right="0.75" top="1" bottom="1" header="0.5" footer="0.5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F21"/>
  <sheetViews>
    <sheetView tabSelected="1" workbookViewId="0" topLeftCell="A10">
      <selection activeCell="F23" sqref="F23"/>
    </sheetView>
  </sheetViews>
  <sheetFormatPr defaultColWidth="9.140625" defaultRowHeight="12.75"/>
  <cols>
    <col min="1" max="1" width="7.57421875" style="0" customWidth="1"/>
    <col min="2" max="2" width="33.00390625" style="0" customWidth="1"/>
    <col min="3" max="3" width="9.8515625" style="0" customWidth="1"/>
    <col min="4" max="4" width="8.140625" style="0" customWidth="1"/>
    <col min="5" max="5" width="13.00390625" style="0" customWidth="1"/>
    <col min="6" max="6" width="13.421875" style="0" customWidth="1"/>
    <col min="7" max="7" width="15.421875" style="0" customWidth="1"/>
    <col min="8" max="8" width="4.140625" style="0" customWidth="1"/>
    <col min="9" max="9" width="3.8515625" style="0" customWidth="1"/>
    <col min="10" max="10" width="4.140625" style="0" customWidth="1"/>
    <col min="11" max="11" width="4.421875" style="0" customWidth="1"/>
    <col min="12" max="12" width="4.57421875" style="0" customWidth="1"/>
    <col min="13" max="26" width="4.8515625" style="0" customWidth="1"/>
    <col min="27" max="27" width="5.28125" style="0" customWidth="1"/>
    <col min="28" max="29" width="12.57421875" style="0" customWidth="1"/>
    <col min="30" max="30" width="13.00390625" style="0" customWidth="1"/>
    <col min="31" max="31" width="12.57421875" style="0" customWidth="1"/>
    <col min="32" max="32" width="6.140625" style="0" customWidth="1"/>
    <col min="33" max="33" width="7.8515625" style="0" customWidth="1"/>
    <col min="34" max="34" width="10.57421875" style="0" customWidth="1"/>
    <col min="35" max="35" width="11.140625" style="0" customWidth="1"/>
    <col min="36" max="36" width="11.8515625" style="0" customWidth="1"/>
  </cols>
  <sheetData>
    <row r="2" spans="1:32" ht="24" customHeight="1">
      <c r="A2" s="141" t="s">
        <v>33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3"/>
      <c r="AC2" s="143"/>
      <c r="AD2" s="143"/>
      <c r="AE2" s="143"/>
      <c r="AF2" s="1"/>
    </row>
    <row r="3" spans="1:31" ht="18.75">
      <c r="A3" s="144" t="s">
        <v>40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5"/>
      <c r="AC3" s="145"/>
      <c r="AD3" s="145"/>
      <c r="AE3" s="145"/>
    </row>
    <row r="4" spans="1:31" ht="16.5">
      <c r="A4" s="146" t="s">
        <v>41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45"/>
      <c r="AC4" s="145"/>
      <c r="AD4" s="145"/>
      <c r="AE4" s="145"/>
    </row>
    <row r="5" spans="1:31" ht="18.75">
      <c r="A5" s="144" t="s">
        <v>203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5"/>
      <c r="AC5" s="145"/>
      <c r="AD5" s="145"/>
      <c r="AE5" s="145"/>
    </row>
    <row r="6" spans="1:30" ht="20.25">
      <c r="A6" s="7" t="s">
        <v>43</v>
      </c>
      <c r="B6" s="7"/>
      <c r="C6" s="7"/>
      <c r="D6" s="7"/>
      <c r="E6" s="6"/>
      <c r="F6" s="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D6" s="7" t="s">
        <v>151</v>
      </c>
    </row>
    <row r="7" spans="1:30" ht="18.75">
      <c r="A7" s="7" t="s">
        <v>44</v>
      </c>
      <c r="B7" s="7"/>
      <c r="C7" s="7"/>
      <c r="D7" s="7"/>
      <c r="E7" s="8"/>
      <c r="F7" s="8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D7" s="7" t="s">
        <v>45</v>
      </c>
    </row>
    <row r="8" spans="1:6" ht="18.75">
      <c r="A8" s="9"/>
      <c r="B8" s="9"/>
      <c r="C8" s="9"/>
      <c r="D8" s="9"/>
      <c r="E8" s="9"/>
      <c r="F8" s="9"/>
    </row>
    <row r="9" spans="1:31" ht="15.75" customHeight="1">
      <c r="A9" s="135" t="s">
        <v>37</v>
      </c>
      <c r="B9" s="162" t="s">
        <v>38</v>
      </c>
      <c r="C9" s="151" t="s">
        <v>39</v>
      </c>
      <c r="D9" s="151" t="s">
        <v>16</v>
      </c>
      <c r="E9" s="159" t="s">
        <v>2</v>
      </c>
      <c r="F9" s="160"/>
      <c r="G9" s="161"/>
      <c r="H9" s="154" t="s">
        <v>122</v>
      </c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6"/>
      <c r="AB9" s="157" t="s">
        <v>125</v>
      </c>
      <c r="AC9" s="151" t="s">
        <v>126</v>
      </c>
      <c r="AD9" s="151" t="s">
        <v>127</v>
      </c>
      <c r="AE9" s="151" t="s">
        <v>35</v>
      </c>
    </row>
    <row r="10" spans="1:31" ht="31.5" customHeight="1">
      <c r="A10" s="136"/>
      <c r="B10" s="134"/>
      <c r="C10" s="152"/>
      <c r="D10" s="152"/>
      <c r="E10" s="76" t="s">
        <v>3</v>
      </c>
      <c r="F10" s="82" t="s">
        <v>4</v>
      </c>
      <c r="G10" s="76" t="s">
        <v>5</v>
      </c>
      <c r="H10" s="78">
        <v>1</v>
      </c>
      <c r="I10" s="79">
        <v>2</v>
      </c>
      <c r="J10" s="79">
        <v>3</v>
      </c>
      <c r="K10" s="79">
        <v>4</v>
      </c>
      <c r="L10" s="79">
        <v>5</v>
      </c>
      <c r="M10" s="79">
        <v>6</v>
      </c>
      <c r="N10" s="79">
        <v>7</v>
      </c>
      <c r="O10" s="79">
        <v>8</v>
      </c>
      <c r="P10" s="79">
        <v>9</v>
      </c>
      <c r="Q10" s="79">
        <v>10</v>
      </c>
      <c r="R10" s="79">
        <v>11</v>
      </c>
      <c r="S10" s="79">
        <v>12</v>
      </c>
      <c r="T10" s="79">
        <v>13</v>
      </c>
      <c r="U10" s="79">
        <v>14</v>
      </c>
      <c r="V10" s="79">
        <v>15</v>
      </c>
      <c r="W10" s="79">
        <v>16</v>
      </c>
      <c r="X10" s="79">
        <v>17</v>
      </c>
      <c r="Y10" s="79">
        <v>18</v>
      </c>
      <c r="Z10" s="79">
        <v>19</v>
      </c>
      <c r="AA10" s="79">
        <v>20</v>
      </c>
      <c r="AB10" s="158"/>
      <c r="AC10" s="153"/>
      <c r="AD10" s="153"/>
      <c r="AE10" s="152"/>
    </row>
    <row r="11" spans="1:31" ht="15.75">
      <c r="A11" s="135" t="s">
        <v>8</v>
      </c>
      <c r="B11" s="137" t="s">
        <v>189</v>
      </c>
      <c r="C11" s="139">
        <v>28</v>
      </c>
      <c r="D11" s="30">
        <v>1</v>
      </c>
      <c r="E11" s="44">
        <v>0.08888888888888889</v>
      </c>
      <c r="F11" s="49">
        <v>0.09075231481481481</v>
      </c>
      <c r="G11" s="49">
        <f>F11-E11</f>
        <v>0.0018634259259259212</v>
      </c>
      <c r="H11" s="72">
        <v>5</v>
      </c>
      <c r="I11" s="72">
        <v>0</v>
      </c>
      <c r="J11" s="72">
        <v>5</v>
      </c>
      <c r="K11" s="72">
        <v>5</v>
      </c>
      <c r="L11" s="72">
        <v>0</v>
      </c>
      <c r="M11" s="72">
        <v>0</v>
      </c>
      <c r="N11" s="27">
        <v>5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7">
        <v>0</v>
      </c>
      <c r="U11" s="27">
        <v>0</v>
      </c>
      <c r="V11" s="27">
        <v>0</v>
      </c>
      <c r="W11" s="27">
        <v>5</v>
      </c>
      <c r="X11" s="27">
        <v>0</v>
      </c>
      <c r="Y11" s="27">
        <v>0</v>
      </c>
      <c r="Z11" s="27">
        <v>5</v>
      </c>
      <c r="AA11" s="27">
        <v>0</v>
      </c>
      <c r="AB11" s="72">
        <f>SUM(H11:AA11)</f>
        <v>30</v>
      </c>
      <c r="AC11" s="46">
        <f>AB11/86400</f>
        <v>0.00034722222222222224</v>
      </c>
      <c r="AD11" s="44">
        <f>G11+AC11</f>
        <v>0.0022106481481481434</v>
      </c>
      <c r="AE11" s="44">
        <f>AD11+AD12</f>
        <v>0.004444444444444448</v>
      </c>
    </row>
    <row r="12" spans="1:31" ht="15.75">
      <c r="A12" s="148"/>
      <c r="B12" s="138"/>
      <c r="C12" s="140"/>
      <c r="D12" s="32">
        <v>2</v>
      </c>
      <c r="E12" s="48">
        <v>0.21597222222222223</v>
      </c>
      <c r="F12" s="51">
        <v>0.21785879629629631</v>
      </c>
      <c r="G12" s="51">
        <f aca="true" t="shared" si="0" ref="G12:G18">F12-E12</f>
        <v>0.0018865740740740822</v>
      </c>
      <c r="H12" s="73">
        <v>0</v>
      </c>
      <c r="I12" s="73">
        <v>0</v>
      </c>
      <c r="J12" s="73">
        <v>5</v>
      </c>
      <c r="K12" s="73">
        <v>5</v>
      </c>
      <c r="L12" s="73">
        <v>0</v>
      </c>
      <c r="M12" s="73">
        <v>0</v>
      </c>
      <c r="N12" s="28">
        <v>5</v>
      </c>
      <c r="O12" s="28">
        <v>0</v>
      </c>
      <c r="P12" s="28">
        <v>5</v>
      </c>
      <c r="Q12" s="28">
        <v>5</v>
      </c>
      <c r="R12" s="28">
        <v>0</v>
      </c>
      <c r="S12" s="28">
        <v>0</v>
      </c>
      <c r="T12" s="28">
        <v>0</v>
      </c>
      <c r="U12" s="28">
        <v>0</v>
      </c>
      <c r="V12" s="28">
        <v>0</v>
      </c>
      <c r="W12" s="28">
        <v>0</v>
      </c>
      <c r="X12" s="28">
        <v>0</v>
      </c>
      <c r="Y12" s="28">
        <v>0</v>
      </c>
      <c r="Z12" s="28">
        <v>0</v>
      </c>
      <c r="AA12" s="28">
        <v>5</v>
      </c>
      <c r="AB12" s="73">
        <f aca="true" t="shared" si="1" ref="AB12:AB18">SUM(H12:AA12)</f>
        <v>30</v>
      </c>
      <c r="AC12" s="75">
        <f aca="true" t="shared" si="2" ref="AC12:AC18">AB12/86400</f>
        <v>0.00034722222222222224</v>
      </c>
      <c r="AD12" s="48">
        <f aca="true" t="shared" si="3" ref="AD12:AD18">G12+AC12</f>
        <v>0.0022337962962963045</v>
      </c>
      <c r="AE12" s="48"/>
    </row>
    <row r="13" spans="1:31" ht="15.75">
      <c r="A13" s="135" t="s">
        <v>0</v>
      </c>
      <c r="B13" s="137" t="s">
        <v>59</v>
      </c>
      <c r="C13" s="139">
        <v>27</v>
      </c>
      <c r="D13" s="30">
        <v>1</v>
      </c>
      <c r="E13" s="44">
        <v>0.0875</v>
      </c>
      <c r="F13" s="44">
        <v>0.0895486111111111</v>
      </c>
      <c r="G13" s="44">
        <f t="shared" si="0"/>
        <v>0.002048611111111112</v>
      </c>
      <c r="H13" s="72">
        <v>0</v>
      </c>
      <c r="I13" s="72">
        <v>0</v>
      </c>
      <c r="J13" s="72">
        <v>5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5</v>
      </c>
      <c r="T13" s="72">
        <v>0</v>
      </c>
      <c r="U13" s="72">
        <v>0</v>
      </c>
      <c r="V13" s="72">
        <v>0</v>
      </c>
      <c r="W13" s="72">
        <v>5</v>
      </c>
      <c r="X13" s="72">
        <v>5</v>
      </c>
      <c r="Y13" s="72">
        <v>0</v>
      </c>
      <c r="Z13" s="72">
        <v>5</v>
      </c>
      <c r="AA13" s="72">
        <v>0</v>
      </c>
      <c r="AB13" s="72">
        <f t="shared" si="1"/>
        <v>25</v>
      </c>
      <c r="AC13" s="44">
        <f t="shared" si="2"/>
        <v>0.00028935185185185184</v>
      </c>
      <c r="AD13" s="44">
        <f t="shared" si="3"/>
        <v>0.002337962962962964</v>
      </c>
      <c r="AE13" s="45">
        <f>AD13+AD14</f>
        <v>0.004467592592592594</v>
      </c>
    </row>
    <row r="14" spans="1:31" ht="15.75">
      <c r="A14" s="148"/>
      <c r="B14" s="149"/>
      <c r="C14" s="150"/>
      <c r="D14" s="32">
        <v>2</v>
      </c>
      <c r="E14" s="48">
        <v>0.21458333333333335</v>
      </c>
      <c r="F14" s="48">
        <v>0.2164814814814815</v>
      </c>
      <c r="G14" s="48">
        <f t="shared" si="0"/>
        <v>0.0018981481481481488</v>
      </c>
      <c r="H14" s="73">
        <v>5</v>
      </c>
      <c r="I14" s="73">
        <v>0</v>
      </c>
      <c r="J14" s="73">
        <v>5</v>
      </c>
      <c r="K14" s="73">
        <v>0</v>
      </c>
      <c r="L14" s="73">
        <v>0</v>
      </c>
      <c r="M14" s="73">
        <v>0</v>
      </c>
      <c r="N14" s="73">
        <v>0</v>
      </c>
      <c r="O14" s="73">
        <v>0</v>
      </c>
      <c r="P14" s="73">
        <v>0</v>
      </c>
      <c r="Q14" s="73">
        <v>0</v>
      </c>
      <c r="R14" s="73">
        <v>0</v>
      </c>
      <c r="S14" s="73">
        <v>5</v>
      </c>
      <c r="T14" s="73">
        <v>0</v>
      </c>
      <c r="U14" s="73">
        <v>0</v>
      </c>
      <c r="V14" s="73">
        <v>0</v>
      </c>
      <c r="W14" s="73">
        <v>0</v>
      </c>
      <c r="X14" s="73">
        <v>0</v>
      </c>
      <c r="Y14" s="73">
        <v>0</v>
      </c>
      <c r="Z14" s="73">
        <v>5</v>
      </c>
      <c r="AA14" s="73">
        <v>0</v>
      </c>
      <c r="AB14" s="73">
        <f t="shared" si="1"/>
        <v>20</v>
      </c>
      <c r="AC14" s="48">
        <f t="shared" si="2"/>
        <v>0.0002314814814814815</v>
      </c>
      <c r="AD14" s="48">
        <f t="shared" si="3"/>
        <v>0.00212962962962963</v>
      </c>
      <c r="AE14" s="48"/>
    </row>
    <row r="15" spans="1:31" ht="15.75">
      <c r="A15" s="135" t="s">
        <v>9</v>
      </c>
      <c r="B15" s="137" t="s">
        <v>87</v>
      </c>
      <c r="C15" s="139">
        <v>29</v>
      </c>
      <c r="D15" s="30">
        <v>1</v>
      </c>
      <c r="E15" s="44">
        <v>0.08611111111111112</v>
      </c>
      <c r="F15" s="44">
        <v>0.08819444444444445</v>
      </c>
      <c r="G15" s="44">
        <f t="shared" si="0"/>
        <v>0.002083333333333326</v>
      </c>
      <c r="H15" s="72">
        <v>0</v>
      </c>
      <c r="I15" s="72">
        <v>0</v>
      </c>
      <c r="J15" s="72">
        <v>5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5</v>
      </c>
      <c r="Q15" s="72">
        <v>0</v>
      </c>
      <c r="R15" s="72">
        <v>0</v>
      </c>
      <c r="S15" s="72">
        <v>0</v>
      </c>
      <c r="T15" s="72">
        <v>0</v>
      </c>
      <c r="U15" s="72">
        <v>5</v>
      </c>
      <c r="V15" s="72">
        <v>0</v>
      </c>
      <c r="W15" s="72">
        <v>0</v>
      </c>
      <c r="X15" s="72">
        <v>0</v>
      </c>
      <c r="Y15" s="72">
        <v>0</v>
      </c>
      <c r="Z15" s="72">
        <v>5</v>
      </c>
      <c r="AA15" s="72">
        <v>0</v>
      </c>
      <c r="AB15" s="72">
        <f t="shared" si="1"/>
        <v>20</v>
      </c>
      <c r="AC15" s="44">
        <f t="shared" si="2"/>
        <v>0.0002314814814814815</v>
      </c>
      <c r="AD15" s="44">
        <f t="shared" si="3"/>
        <v>0.0023148148148148073</v>
      </c>
      <c r="AE15" s="45">
        <f>AD15+AD16</f>
        <v>0.004745370370370374</v>
      </c>
    </row>
    <row r="16" spans="1:31" ht="15.75">
      <c r="A16" s="148"/>
      <c r="B16" s="149"/>
      <c r="C16" s="150"/>
      <c r="D16" s="32">
        <v>2</v>
      </c>
      <c r="E16" s="48">
        <v>0.21319444444444444</v>
      </c>
      <c r="F16" s="48">
        <v>0.21516203703703704</v>
      </c>
      <c r="G16" s="48">
        <f t="shared" si="0"/>
        <v>0.001967592592592604</v>
      </c>
      <c r="H16" s="73">
        <v>0</v>
      </c>
      <c r="I16" s="73">
        <v>0</v>
      </c>
      <c r="J16" s="73">
        <v>5</v>
      </c>
      <c r="K16" s="73">
        <v>0</v>
      </c>
      <c r="L16" s="73">
        <v>0</v>
      </c>
      <c r="M16" s="73">
        <v>5</v>
      </c>
      <c r="N16" s="73">
        <v>0</v>
      </c>
      <c r="O16" s="73">
        <v>5</v>
      </c>
      <c r="P16" s="73">
        <v>0</v>
      </c>
      <c r="Q16" s="73">
        <v>5</v>
      </c>
      <c r="R16" s="73">
        <v>0</v>
      </c>
      <c r="S16" s="73">
        <v>5</v>
      </c>
      <c r="T16" s="73">
        <v>0</v>
      </c>
      <c r="U16" s="73">
        <v>0</v>
      </c>
      <c r="V16" s="73">
        <v>5</v>
      </c>
      <c r="W16" s="73">
        <v>0</v>
      </c>
      <c r="X16" s="73">
        <v>0</v>
      </c>
      <c r="Y16" s="73">
        <v>5</v>
      </c>
      <c r="Z16" s="73">
        <v>0</v>
      </c>
      <c r="AA16" s="73">
        <v>5</v>
      </c>
      <c r="AB16" s="73">
        <f t="shared" si="1"/>
        <v>40</v>
      </c>
      <c r="AC16" s="48">
        <f t="shared" si="2"/>
        <v>0.000462962962962963</v>
      </c>
      <c r="AD16" s="48">
        <f t="shared" si="3"/>
        <v>0.002430555555555567</v>
      </c>
      <c r="AE16" s="48"/>
    </row>
    <row r="17" spans="1:31" ht="15.75">
      <c r="A17" s="135">
        <v>4</v>
      </c>
      <c r="B17" s="137" t="s">
        <v>131</v>
      </c>
      <c r="C17" s="139">
        <v>13</v>
      </c>
      <c r="D17" s="30">
        <v>1</v>
      </c>
      <c r="E17" s="44">
        <v>0.027777777777777776</v>
      </c>
      <c r="F17" s="44">
        <v>0.02980324074074074</v>
      </c>
      <c r="G17" s="44">
        <f t="shared" si="0"/>
        <v>0.002025462962962965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5</v>
      </c>
      <c r="R17" s="72">
        <v>0</v>
      </c>
      <c r="S17" s="72">
        <v>0</v>
      </c>
      <c r="T17" s="72">
        <v>0</v>
      </c>
      <c r="U17" s="72">
        <v>5</v>
      </c>
      <c r="V17" s="72">
        <v>5</v>
      </c>
      <c r="W17" s="72">
        <v>0</v>
      </c>
      <c r="X17" s="72">
        <v>5</v>
      </c>
      <c r="Y17" s="72">
        <v>0</v>
      </c>
      <c r="Z17" s="72">
        <v>0</v>
      </c>
      <c r="AA17" s="72">
        <v>5</v>
      </c>
      <c r="AB17" s="72">
        <f t="shared" si="1"/>
        <v>25</v>
      </c>
      <c r="AC17" s="44">
        <f t="shared" si="2"/>
        <v>0.00028935185185185184</v>
      </c>
      <c r="AD17" s="44">
        <f t="shared" si="3"/>
        <v>0.002314814814814817</v>
      </c>
      <c r="AE17" s="45">
        <f>AD17+AD18</f>
        <v>0.005613425925925949</v>
      </c>
    </row>
    <row r="18" spans="1:31" ht="15.75">
      <c r="A18" s="136"/>
      <c r="B18" s="138"/>
      <c r="C18" s="140"/>
      <c r="D18" s="32">
        <v>2</v>
      </c>
      <c r="E18" s="48">
        <v>0.16666666666666666</v>
      </c>
      <c r="F18" s="48">
        <v>0.16875</v>
      </c>
      <c r="G18" s="48">
        <f t="shared" si="0"/>
        <v>0.0020833333333333537</v>
      </c>
      <c r="H18" s="73">
        <v>0</v>
      </c>
      <c r="I18" s="73">
        <v>5</v>
      </c>
      <c r="J18" s="73">
        <v>5</v>
      </c>
      <c r="K18" s="73">
        <v>5</v>
      </c>
      <c r="L18" s="73">
        <v>0</v>
      </c>
      <c r="M18" s="73">
        <v>0</v>
      </c>
      <c r="N18" s="73">
        <v>5</v>
      </c>
      <c r="O18" s="73">
        <v>5</v>
      </c>
      <c r="P18" s="73">
        <v>0</v>
      </c>
      <c r="Q18" s="73">
        <v>50</v>
      </c>
      <c r="R18" s="73">
        <v>0</v>
      </c>
      <c r="S18" s="73">
        <v>0</v>
      </c>
      <c r="T18" s="73">
        <v>20</v>
      </c>
      <c r="U18" s="73">
        <v>0</v>
      </c>
      <c r="V18" s="73">
        <v>5</v>
      </c>
      <c r="W18" s="73">
        <v>0</v>
      </c>
      <c r="X18" s="73">
        <v>0</v>
      </c>
      <c r="Y18" s="73">
        <v>0</v>
      </c>
      <c r="Z18" s="73">
        <v>0</v>
      </c>
      <c r="AA18" s="73">
        <v>5</v>
      </c>
      <c r="AB18" s="73">
        <f t="shared" si="1"/>
        <v>105</v>
      </c>
      <c r="AC18" s="48">
        <f t="shared" si="2"/>
        <v>0.0012152777777777778</v>
      </c>
      <c r="AD18" s="48">
        <f t="shared" si="3"/>
        <v>0.0032986111111111315</v>
      </c>
      <c r="AE18" s="48"/>
    </row>
    <row r="20" spans="2:5" ht="15.75">
      <c r="B20" s="7" t="s">
        <v>46</v>
      </c>
      <c r="C20" s="7"/>
      <c r="D20" s="7"/>
      <c r="E20" s="7"/>
    </row>
    <row r="21" spans="2:5" ht="15.75">
      <c r="B21" s="7" t="s">
        <v>47</v>
      </c>
      <c r="C21" s="7"/>
      <c r="D21" s="7"/>
      <c r="E21" s="7"/>
    </row>
  </sheetData>
  <mergeCells count="26">
    <mergeCell ref="A17:A18"/>
    <mergeCell ref="B17:B18"/>
    <mergeCell ref="C17:C18"/>
    <mergeCell ref="A13:A14"/>
    <mergeCell ref="B13:B14"/>
    <mergeCell ref="C13:C14"/>
    <mergeCell ref="A15:A16"/>
    <mergeCell ref="B15:B16"/>
    <mergeCell ref="C15:C16"/>
    <mergeCell ref="AD9:AD10"/>
    <mergeCell ref="AE9:AE10"/>
    <mergeCell ref="A11:A12"/>
    <mergeCell ref="B11:B12"/>
    <mergeCell ref="C11:C12"/>
    <mergeCell ref="E9:G9"/>
    <mergeCell ref="H9:AA9"/>
    <mergeCell ref="AB9:AB10"/>
    <mergeCell ref="AC9:AC10"/>
    <mergeCell ref="A9:A10"/>
    <mergeCell ref="B9:B10"/>
    <mergeCell ref="C9:C10"/>
    <mergeCell ref="D9:D10"/>
    <mergeCell ref="A2:AE2"/>
    <mergeCell ref="A3:AE3"/>
    <mergeCell ref="A4:AE4"/>
    <mergeCell ref="A5:A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Tourist</cp:lastModifiedBy>
  <cp:lastPrinted>2006-05-25T14:48:00Z</cp:lastPrinted>
  <dcterms:created xsi:type="dcterms:W3CDTF">1996-10-08T23:32:33Z</dcterms:created>
  <dcterms:modified xsi:type="dcterms:W3CDTF">2006-05-25T14:48:02Z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-368160774</vt:i4>
  </property>
  <property fmtid="{D5CDD505-2E9C-101B-9397-08002B2CF9AE}" pid="3" name="_EmailSubject">
    <vt:lpwstr>из Барнаула</vt:lpwstr>
  </property>
  <property fmtid="{D5CDD505-2E9C-101B-9397-08002B2CF9AE}" pid="4" name="_AuthorEmail">
    <vt:lpwstr>fstur@nvartovsk.wsnet.ru</vt:lpwstr>
  </property>
  <property fmtid="{D5CDD505-2E9C-101B-9397-08002B2CF9AE}" pid="5" name="_AuthorEmailDisplayName">
    <vt:lpwstr>МРООФСТ</vt:lpwstr>
  </property>
  <property fmtid="{D5CDD505-2E9C-101B-9397-08002B2CF9AE}" pid="6" name="_ReviewingToolsShownOnce">
    <vt:lpwstr/>
  </property>
</Properties>
</file>